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tables/table3.xml" ContentType="application/vnd.openxmlformats-officedocument.spreadsheetml.table+xml"/>
  <Override PartName="/xl/comments3.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tables/table4.xml" ContentType="application/vnd.openxmlformats-officedocument.spreadsheetml.table+xml"/>
  <Override PartName="/xl/comments4.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tables/table5.xml" ContentType="application/vnd.openxmlformats-officedocument.spreadsheetml.table+xml"/>
  <Override PartName="/xl/comments5.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tables/table6.xml" ContentType="application/vnd.openxmlformats-officedocument.spreadsheetml.table+xml"/>
  <Override PartName="/xl/comments6.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tables/table7.xml" ContentType="application/vnd.openxmlformats-officedocument.spreadsheetml.table+xml"/>
  <Override PartName="/xl/comments7.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recticel.sharepoint.com/teams/P_TIP_GRP-TDWorkspace/Shared Documents/General/TID10DT110EN_Trimoterm FTV - Cutting List/Verzija 1_4 - Delovna/"/>
    </mc:Choice>
  </mc:AlternateContent>
  <xr:revisionPtr revIDLastSave="0" documentId="8_{D873EAFF-78B0-4025-84A9-5404A526CCC7}" xr6:coauthVersionLast="47" xr6:coauthVersionMax="47" xr10:uidLastSave="{00000000-0000-0000-0000-000000000000}"/>
  <bookViews>
    <workbookView xWindow="-120" yWindow="-120" windowWidth="29040" windowHeight="15720" tabRatio="831" activeTab="1" xr2:uid="{544507FD-567E-4511-A1C4-CC0CFF67ADF1}"/>
  </bookViews>
  <sheets>
    <sheet name="Anleitung" sheetId="1" r:id="rId1"/>
    <sheet name="FTV Fassadenpaneel" sheetId="2" r:id="rId2"/>
    <sheet name="FTV L-Eckelement (quer)" sheetId="4" r:id="rId3"/>
    <sheet name="FTV U-Eckelement (quer)" sheetId="5" r:id="rId4"/>
    <sheet name="FTV L-Eckel. (längs)_schnitt" sheetId="6" r:id="rId5"/>
    <sheet name="FTV L-Eckel. (längs)_Feder-Nut" sheetId="10" r:id="rId6"/>
    <sheet name="FTV gerundetes L-Eck (längs)" sheetId="7" r:id="rId7"/>
    <sheet name="FTV gerundetes U-Eck (längs)" sheetId="8" r:id="rId8"/>
    <sheet name="List_Values" sheetId="11" state="hidden" r:id="rId9"/>
    <sheet name="Updates" sheetId="9" state="hidden" r:id="rId10"/>
  </sheets>
  <externalReferences>
    <externalReference r:id="rId11"/>
  </externalReferences>
  <definedNames>
    <definedName name="_xlnm._FilterDatabase" localSheetId="1" hidden="1">'FTV Fassadenpaneel'!$A$23:$R$25</definedName>
    <definedName name="_xlnm._FilterDatabase" localSheetId="6" hidden="1">'FTV gerundetes L-Eck (längs)'!$A$23:$V$26</definedName>
    <definedName name="_xlnm._FilterDatabase" localSheetId="7" hidden="1">'FTV gerundetes U-Eck (längs)'!$A$23:$X$27</definedName>
    <definedName name="_xlnm._FilterDatabase" localSheetId="5" hidden="1">'FTV L-Eckel. (längs)_Feder-Nut'!$A$23:$V$27</definedName>
    <definedName name="_xlnm._FilterDatabase" localSheetId="4" hidden="1">'FTV L-Eckel. (längs)_schnitt'!$A$23:$V$27</definedName>
    <definedName name="_xlnm._FilterDatabase" localSheetId="2" hidden="1">'FTV L-Eckelement (quer)'!$A$23:$U$27</definedName>
    <definedName name="_xlnm._FilterDatabase" localSheetId="3" hidden="1">'FTV U-Eckelement (quer)'!$A$23:$W$33</definedName>
    <definedName name="_xlnm.Print_Area" localSheetId="1">'FTV Fassadenpaneel'!$A$1:$R$36</definedName>
    <definedName name="_xlnm.Print_Area" localSheetId="6">'FTV gerundetes L-Eck (längs)'!$A$1:$V$35</definedName>
    <definedName name="_xlnm.Print_Area" localSheetId="7">'FTV gerundetes U-Eck (längs)'!$A$1:$X$35</definedName>
    <definedName name="_xlnm.Print_Area" localSheetId="5">'FTV L-Eckel. (längs)_Feder-Nut'!$A$1:$V$35</definedName>
    <definedName name="_xlnm.Print_Area" localSheetId="4">'FTV L-Eckel. (längs)_schnitt'!$A$1:$V$35</definedName>
    <definedName name="_xlnm.Print_Area" localSheetId="2">'FTV L-Eckelement (quer)'!$A$1:$U$35</definedName>
    <definedName name="_xlnm.Print_Area" localSheetId="3">'FTV U-Eckelement (quer)'!$A$1:$W$35</definedName>
    <definedName name="_xlnm.Print_Titles" localSheetId="1">'FTV Fassadenpaneel'!$21:$23</definedName>
    <definedName name="_xlnm.Print_Titles" localSheetId="2">'FTV L-Eckelement (quer)'!$21:$23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9" i="1" l="1"/>
  <c r="F24" i="10" l="1"/>
  <c r="E67" i="10" l="1"/>
  <c r="D66" i="10"/>
  <c r="D71" i="10" s="1"/>
  <c r="C66" i="10"/>
  <c r="C70" i="10" s="1"/>
  <c r="E65" i="10"/>
  <c r="V33" i="10"/>
  <c r="F33" i="10"/>
  <c r="V32" i="10"/>
  <c r="F32" i="10"/>
  <c r="V31" i="10"/>
  <c r="F31" i="10"/>
  <c r="V30" i="10"/>
  <c r="F30" i="10"/>
  <c r="V29" i="10"/>
  <c r="F29" i="10"/>
  <c r="V28" i="10"/>
  <c r="F28" i="10"/>
  <c r="V27" i="10"/>
  <c r="F27" i="10"/>
  <c r="V26" i="10"/>
  <c r="F26" i="10"/>
  <c r="V25" i="10"/>
  <c r="F25" i="10"/>
  <c r="V24" i="10"/>
  <c r="B17" i="10"/>
  <c r="B14" i="10"/>
  <c r="B13" i="10"/>
  <c r="B12" i="10"/>
  <c r="B9" i="10"/>
  <c r="B8" i="10"/>
  <c r="B7" i="10"/>
  <c r="B6" i="10"/>
  <c r="B5" i="10"/>
  <c r="D3" i="10" a="1"/>
  <c r="D3" i="10" s="1"/>
  <c r="F27" i="6"/>
  <c r="F24" i="6"/>
  <c r="G26" i="8"/>
  <c r="X26" i="8"/>
  <c r="D3" i="8" a="1"/>
  <c r="D3" i="8" s="1"/>
  <c r="D3" i="7" a="1"/>
  <c r="D3" i="7" s="1"/>
  <c r="D3" i="6" a="1"/>
  <c r="D3" i="6" s="1"/>
  <c r="D3" i="5" a="1"/>
  <c r="D3" i="5" s="1"/>
  <c r="D3" i="4" a="1"/>
  <c r="D3" i="4" s="1"/>
  <c r="D3" i="2" a="1"/>
  <c r="D3" i="2" s="1"/>
  <c r="D3" i="1" a="1"/>
  <c r="D3" i="1" s="1"/>
  <c r="B13" i="8"/>
  <c r="B14" i="8"/>
  <c r="B17" i="8"/>
  <c r="B12" i="8"/>
  <c r="B6" i="8"/>
  <c r="B7" i="8"/>
  <c r="B8" i="8"/>
  <c r="B9" i="8"/>
  <c r="B5" i="8"/>
  <c r="B13" i="5"/>
  <c r="B14" i="5"/>
  <c r="B17" i="5"/>
  <c r="B12" i="5"/>
  <c r="B6" i="5"/>
  <c r="B7" i="5"/>
  <c r="B8" i="5"/>
  <c r="B9" i="5"/>
  <c r="B5" i="5"/>
  <c r="B13" i="6"/>
  <c r="B14" i="6"/>
  <c r="B17" i="6"/>
  <c r="B12" i="6"/>
  <c r="B6" i="6"/>
  <c r="B7" i="6"/>
  <c r="B8" i="6"/>
  <c r="B9" i="6"/>
  <c r="B5" i="6"/>
  <c r="B13" i="7"/>
  <c r="B14" i="7"/>
  <c r="B17" i="7"/>
  <c r="B12" i="7"/>
  <c r="B6" i="7"/>
  <c r="B7" i="7"/>
  <c r="B8" i="7"/>
  <c r="B9" i="7"/>
  <c r="B5" i="7"/>
  <c r="B17" i="4"/>
  <c r="B13" i="4"/>
  <c r="B14" i="4"/>
  <c r="B12" i="4"/>
  <c r="B6" i="4"/>
  <c r="B7" i="4"/>
  <c r="B8" i="4"/>
  <c r="B9" i="4"/>
  <c r="B5" i="4"/>
  <c r="G24" i="8"/>
  <c r="E66" i="10" l="1"/>
  <c r="D67" i="10"/>
  <c r="D70" i="10" s="1"/>
  <c r="E70" i="10" s="1"/>
  <c r="V34" i="10"/>
  <c r="C67" i="10"/>
  <c r="C71" i="10" s="1"/>
  <c r="E71" i="10" s="1"/>
  <c r="F27" i="7"/>
  <c r="V27" i="7"/>
  <c r="R28" i="2"/>
  <c r="E67" i="6"/>
  <c r="R25" i="2"/>
  <c r="R26" i="2"/>
  <c r="R27" i="2"/>
  <c r="R29" i="2"/>
  <c r="R30" i="2"/>
  <c r="R31" i="2"/>
  <c r="F25" i="6"/>
  <c r="F26" i="6"/>
  <c r="G25" i="4"/>
  <c r="G26" i="4"/>
  <c r="F28" i="7"/>
  <c r="F28" i="6"/>
  <c r="G28" i="8"/>
  <c r="F29" i="6"/>
  <c r="F30" i="6"/>
  <c r="X28" i="8"/>
  <c r="X29" i="8"/>
  <c r="X30" i="8"/>
  <c r="X31" i="8"/>
  <c r="X32" i="8"/>
  <c r="G29" i="8"/>
  <c r="G30" i="8"/>
  <c r="G31" i="8"/>
  <c r="G32" i="8"/>
  <c r="X33" i="8"/>
  <c r="G33" i="8"/>
  <c r="V28" i="7"/>
  <c r="V29" i="7"/>
  <c r="V30" i="7"/>
  <c r="V31" i="7"/>
  <c r="V32" i="7"/>
  <c r="F29" i="7"/>
  <c r="F30" i="7"/>
  <c r="F31" i="7"/>
  <c r="F32" i="7"/>
  <c r="V33" i="7"/>
  <c r="F33" i="7"/>
  <c r="V28" i="6"/>
  <c r="V29" i="6"/>
  <c r="V30" i="6"/>
  <c r="V31" i="6"/>
  <c r="V32" i="6"/>
  <c r="I27" i="5"/>
  <c r="W27" i="5" s="1"/>
  <c r="I28" i="5"/>
  <c r="W28" i="5" s="1"/>
  <c r="I29" i="5"/>
  <c r="W29" i="5" s="1"/>
  <c r="I30" i="5"/>
  <c r="W30" i="5" s="1"/>
  <c r="I31" i="5"/>
  <c r="W31" i="5" s="1"/>
  <c r="I32" i="5"/>
  <c r="W32" i="5" s="1"/>
  <c r="G27" i="4"/>
  <c r="G28" i="4"/>
  <c r="U28" i="4" s="1"/>
  <c r="G29" i="4"/>
  <c r="U29" i="4" s="1"/>
  <c r="G30" i="4"/>
  <c r="U30" i="4" s="1"/>
  <c r="G31" i="4"/>
  <c r="U31" i="4" s="1"/>
  <c r="G32" i="4"/>
  <c r="U32" i="4" s="1"/>
  <c r="F31" i="6"/>
  <c r="F32" i="6"/>
  <c r="V33" i="6"/>
  <c r="F33" i="6"/>
  <c r="I26" i="5"/>
  <c r="G33" i="4"/>
  <c r="U33" i="4" s="1"/>
  <c r="R34" i="2"/>
  <c r="R24" i="2"/>
  <c r="R32" i="2"/>
  <c r="R33" i="2"/>
  <c r="F67" i="8"/>
  <c r="E68" i="7"/>
  <c r="E66" i="8"/>
  <c r="D66" i="8"/>
  <c r="C66" i="8"/>
  <c r="F65" i="8"/>
  <c r="G25" i="8"/>
  <c r="G27" i="8"/>
  <c r="X27" i="8"/>
  <c r="X25" i="8"/>
  <c r="X24" i="8"/>
  <c r="D67" i="7"/>
  <c r="D72" i="7" s="1"/>
  <c r="C67" i="7"/>
  <c r="C71" i="7" s="1"/>
  <c r="E66" i="7"/>
  <c r="V26" i="7"/>
  <c r="F26" i="7"/>
  <c r="V25" i="7"/>
  <c r="F25" i="7"/>
  <c r="V24" i="7"/>
  <c r="F24" i="7"/>
  <c r="R35" i="2" l="1"/>
  <c r="X34" i="8"/>
  <c r="V34" i="7"/>
  <c r="D73" i="7"/>
  <c r="D68" i="7"/>
  <c r="D71" i="7" s="1"/>
  <c r="E71" i="7" s="1"/>
  <c r="F66" i="8"/>
  <c r="D67" i="8"/>
  <c r="C67" i="8"/>
  <c r="E67" i="8"/>
  <c r="E67" i="7"/>
  <c r="C68" i="7"/>
  <c r="C72" i="7" s="1"/>
  <c r="E72" i="7" s="1"/>
  <c r="C73" i="7"/>
  <c r="C70" i="7"/>
  <c r="D70" i="7"/>
  <c r="G24" i="4"/>
  <c r="U24" i="4" s="1"/>
  <c r="C66" i="6"/>
  <c r="C70" i="6" s="1"/>
  <c r="V27" i="6"/>
  <c r="V26" i="6"/>
  <c r="V25" i="6"/>
  <c r="V24" i="6"/>
  <c r="D66" i="6"/>
  <c r="D69" i="6" s="1"/>
  <c r="E65" i="6"/>
  <c r="E67" i="4"/>
  <c r="E68" i="4"/>
  <c r="C72" i="4"/>
  <c r="D72" i="4" s="1"/>
  <c r="E72" i="4" s="1"/>
  <c r="C71" i="4"/>
  <c r="D71" i="4" s="1"/>
  <c r="E71" i="4" s="1"/>
  <c r="D66" i="4"/>
  <c r="D74" i="4" s="1"/>
  <c r="C66" i="4"/>
  <c r="C74" i="4" s="1"/>
  <c r="F67" i="5"/>
  <c r="F65" i="5"/>
  <c r="I25" i="5"/>
  <c r="W25" i="5" s="1"/>
  <c r="W26" i="5"/>
  <c r="I33" i="5"/>
  <c r="W33" i="5" s="1"/>
  <c r="I24" i="5"/>
  <c r="W24" i="5" s="1"/>
  <c r="D66" i="5"/>
  <c r="E66" i="5"/>
  <c r="C66" i="5"/>
  <c r="U27" i="4"/>
  <c r="U26" i="4"/>
  <c r="U25" i="4"/>
  <c r="E65" i="4"/>
  <c r="U34" i="4" l="1"/>
  <c r="V34" i="6"/>
  <c r="W34" i="5"/>
  <c r="E73" i="7"/>
  <c r="E70" i="7"/>
  <c r="D67" i="6"/>
  <c r="D70" i="6" s="1"/>
  <c r="E70" i="6" s="1"/>
  <c r="C67" i="6"/>
  <c r="C71" i="6" s="1"/>
  <c r="C72" i="6"/>
  <c r="D71" i="6"/>
  <c r="C69" i="6"/>
  <c r="E69" i="6" s="1"/>
  <c r="D72" i="6"/>
  <c r="E66" i="6"/>
  <c r="F66" i="5"/>
  <c r="E66" i="4"/>
  <c r="C69" i="4"/>
  <c r="D69" i="4"/>
  <c r="C70" i="4"/>
  <c r="D70" i="4" s="1"/>
  <c r="C73" i="4" s="1"/>
  <c r="D73" i="4"/>
  <c r="E74" i="4"/>
  <c r="E69" i="4" l="1"/>
  <c r="E72" i="6"/>
  <c r="E71" i="6"/>
  <c r="E73" i="4"/>
  <c r="E70"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Šantavec Miha</author>
    <author>Jereb Matej</author>
  </authors>
  <commentList>
    <comment ref="D23" authorId="0" shapeId="0" xr:uid="{92304CB0-2225-4395-8B71-C95F52566596}">
      <text>
        <r>
          <rPr>
            <b/>
            <sz val="9"/>
            <color indexed="81"/>
            <rFont val="Tahoma"/>
            <family val="2"/>
            <charset val="238"/>
          </rPr>
          <t>Länge L [mm]:
Lmin = 2000 mm
Lmax = 14000 mm
Hinweis: Zuschnitte unter 2000 mm gegen Aufpreis</t>
        </r>
      </text>
    </comment>
    <comment ref="E23" authorId="0" shapeId="0" xr:uid="{D781CA3D-7F3A-453A-8252-EF794F8CD9E9}">
      <text>
        <r>
          <rPr>
            <b/>
            <sz val="9"/>
            <color indexed="81"/>
            <rFont val="Tahoma"/>
            <family val="2"/>
            <charset val="238"/>
          </rPr>
          <t>Dicke T [mm]:
50*, 60, 80, 100, 120, 133, 150, 172, 200, 220*, 240, 250*
*siehe Trimoterm Technische Spezifikation</t>
        </r>
      </text>
    </comment>
    <comment ref="F23" authorId="0" shapeId="0" xr:uid="{1AD0E1BA-EEF8-4817-BC0F-73BD8EC39F5D}">
      <text>
        <r>
          <rPr>
            <b/>
            <sz val="9"/>
            <color indexed="81"/>
            <rFont val="Tahoma"/>
            <family val="2"/>
            <charset val="238"/>
          </rPr>
          <t>Modul M [mm]:
1000 mm Standardmodul
1200 mm Standardmodul
600 mm bis 1200 mm verfügbar</t>
        </r>
      </text>
    </comment>
    <comment ref="G23" authorId="0" shapeId="0" xr:uid="{D99573E9-5E0F-451A-9C02-20B24338D355}">
      <text>
        <r>
          <rPr>
            <b/>
            <sz val="9"/>
            <color indexed="81"/>
            <rFont val="Tahoma"/>
            <family val="2"/>
            <charset val="238"/>
          </rPr>
          <t>Paneeltyp:
FTV
*für andere Paneeltypen bitte ein separates Dokument verwenden</t>
        </r>
      </text>
    </comment>
    <comment ref="H23" authorId="0" shapeId="0" xr:uid="{19043503-5472-4691-ACE4-1DBF6A5A9DF2}">
      <text>
        <r>
          <rPr>
            <b/>
            <sz val="9"/>
            <color indexed="81"/>
            <rFont val="Tahoma"/>
            <family val="2"/>
            <charset val="238"/>
          </rPr>
          <t>Kernart:
Power T
Power S
Perform R
Perform C</t>
        </r>
      </text>
    </comment>
    <comment ref="I23" authorId="0" shapeId="0" xr:uid="{9099D3A6-2A9F-4351-81F0-6CB62051600F}">
      <text>
        <r>
          <rPr>
            <b/>
            <sz val="9"/>
            <color indexed="81"/>
            <rFont val="Tahoma"/>
            <family val="2"/>
            <charset val="238"/>
          </rPr>
          <t>Stahlblechdicke:
0,45
0,50
0,55
0,60
0,63
0,65
0,675
0,70
0,75
0,80</t>
        </r>
      </text>
    </comment>
    <comment ref="J23" authorId="0" shapeId="0" xr:uid="{33191542-2250-4C3E-8660-A35F3CD7E758}">
      <text>
        <r>
          <rPr>
            <sz val="9"/>
            <color indexed="81"/>
            <rFont val="Tahoma"/>
            <family val="2"/>
            <charset val="238"/>
          </rPr>
          <t>Beschichtung:
SP 25
SP 25
PVDF 25
PVDF 35
PUR 50
PVCF 150
HPS 200
PRISMA
PRISMA ELEMENTS
Inox 304
Inox 316L
Inox 316</t>
        </r>
      </text>
    </comment>
    <comment ref="L23" authorId="0" shapeId="0" xr:uid="{202D21F3-690D-4792-9850-1A5D5CD94134}">
      <text>
        <r>
          <rPr>
            <b/>
            <sz val="9"/>
            <color indexed="81"/>
            <rFont val="Tahoma"/>
            <family val="2"/>
            <charset val="238"/>
          </rPr>
          <t>Profiltyp Seite A (Außenseite):
S
V
V2
G*
M
M3
M8
* for Gladio (G) external facade use steel sheet thickness 0,7 mm oder more</t>
        </r>
      </text>
    </comment>
    <comment ref="M23" authorId="0" shapeId="0" xr:uid="{C6EC1A3A-273B-4C7B-9B58-760027022F41}">
      <text>
        <r>
          <rPr>
            <b/>
            <sz val="9"/>
            <color indexed="81"/>
            <rFont val="Tahoma"/>
            <family val="2"/>
            <charset val="238"/>
          </rPr>
          <t>Stahlblechdicke:
0,45
0,50
0,55
0,60
0,63
0,65
0,675
0,70
0,75
0,80</t>
        </r>
      </text>
    </comment>
    <comment ref="N23" authorId="0" shapeId="0" xr:uid="{FE5F0FB1-5D7F-48C5-8B27-EEC024D29163}">
      <text>
        <r>
          <rPr>
            <b/>
            <sz val="9"/>
            <color indexed="81"/>
            <rFont val="Tahoma"/>
            <family val="2"/>
            <charset val="238"/>
          </rPr>
          <t>Beschichtung:
SP 25
SP 25
PVDF 25
PVDF 35
PUR 50
PVCF 150
HPS 200
PRISMA
PRISMA ELEMENTS
Inox 304
Inox 316L
Inox 316</t>
        </r>
      </text>
    </comment>
    <comment ref="P23" authorId="0" shapeId="0" xr:uid="{2C18EA3A-5A6C-425D-AFDF-AAE2BD0103FF}">
      <text>
        <r>
          <rPr>
            <b/>
            <sz val="9"/>
            <color indexed="81"/>
            <rFont val="Tahoma"/>
            <family val="2"/>
            <charset val="238"/>
          </rPr>
          <t>Profiltyp Seite B (Innenseite):
S
V
V2
G
M2</t>
        </r>
      </text>
    </comment>
    <comment ref="R23" authorId="0" shapeId="0" xr:uid="{ABCC077A-C9B4-41DD-A835-88987535C82F}">
      <text>
        <r>
          <rPr>
            <b/>
            <sz val="9"/>
            <color indexed="81"/>
            <rFont val="Tahoma"/>
            <family val="2"/>
            <charset val="238"/>
          </rPr>
          <t>Automatisch berechnet</t>
        </r>
      </text>
    </comment>
    <comment ref="S23" authorId="1" shapeId="0" xr:uid="{BD1EAFCB-819D-423D-B609-0F7333F1DE7D}">
      <text>
        <r>
          <rPr>
            <b/>
            <sz val="9"/>
            <color indexed="81"/>
            <rFont val="Tahoma"/>
            <family val="2"/>
            <charset val="238"/>
          </rPr>
          <t xml:space="preserve">Priorität A wird zuerst produziert und geliefert (höchste Priorität).
Priorität B kann mit Priorität A kombiniert werden, um Produktions- und Lieferkapazitäten zu optimieren.
Priorität C kann bei Bedarf ebenfalls mit Priorität A und Priorität B kombiniert werden, um Produktions- und Lieferkapazitäten weiter zu optimieren, wird ansonsten jedoch zuletzt bearbeitet.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F830C611-E389-4D20-834F-141775DBAD0D}">
      <text>
        <r>
          <rPr>
            <b/>
            <sz val="9"/>
            <color indexed="81"/>
            <rFont val="Tahoma"/>
            <family val="2"/>
            <charset val="238"/>
          </rPr>
          <t>Automatisches Ausfüllen
Daten im Excel-Blatt "FTV Panel" eingeben</t>
        </r>
      </text>
    </comment>
    <comment ref="D23" authorId="1" shapeId="0" xr:uid="{AAC34CBE-699C-449E-B8BB-5B6147F5BBE4}">
      <text>
        <r>
          <rPr>
            <b/>
            <sz val="9"/>
            <color indexed="81"/>
            <rFont val="Tahoma"/>
            <family val="2"/>
            <charset val="238"/>
          </rPr>
          <t>Maß A [mm]:
Amin =T+150 mm
Amax = 1000 mm wenn Bmax &lt;= 2000 mm
Amax = 2000 mm wenn Bmax &lt;= 1000 mm
Beispiel Lmax = (A+B)max = 1000+2000 mm oder 2000+1000 mm</t>
        </r>
      </text>
    </comment>
    <comment ref="E23" authorId="1" shapeId="0" xr:uid="{537EF7BB-7DBA-45C7-9047-CB4913683B97}">
      <text>
        <r>
          <rPr>
            <b/>
            <sz val="9"/>
            <color indexed="81"/>
            <rFont val="Tahoma"/>
            <family val="2"/>
            <charset val="238"/>
          </rPr>
          <t>Maß B [mm]:
Bmin =T+150 mm
Bmax = 1000 mm wenn Bmax &lt;= 2000 mm
Bmax = 2000 mm wenn Bmax &lt;= 1000 mm
Beispiel Lmax = (A+B)max = 1000+2000 mm oder 2000+1000 mm</t>
        </r>
      </text>
    </comment>
    <comment ref="F23" authorId="1" shapeId="0" xr:uid="{A2B44F23-F46E-47FE-9533-BE8348737EFE}">
      <text>
        <r>
          <rPr>
            <b/>
            <sz val="9"/>
            <color indexed="81"/>
            <rFont val="Tahoma"/>
            <family val="2"/>
            <charset val="238"/>
          </rPr>
          <t>Winkel [°]:
Biegewinkel: 75° bis 175°</t>
        </r>
      </text>
    </comment>
    <comment ref="G23" authorId="1" shapeId="0" xr:uid="{F1E26DF3-52A3-42A5-BE4D-904F3DA8AD0C}">
      <text>
        <r>
          <rPr>
            <b/>
            <sz val="9"/>
            <color indexed="81"/>
            <rFont val="Tahoma"/>
            <family val="2"/>
            <charset val="238"/>
          </rPr>
          <t>Maß L=A+B [mm]:
Lmin = 2×(T+150) mm
Lmax = 3000 mm
Beispiel Lmax = (A+B)max = 1000+2000 mm oder 2000+1000 mm</t>
        </r>
      </text>
    </comment>
    <comment ref="H23" authorId="1" shapeId="0" xr:uid="{F10EC2C3-D3AA-4EA4-8981-24001C960E83}">
      <text>
        <r>
          <rPr>
            <b/>
            <sz val="9"/>
            <color indexed="81"/>
            <rFont val="Tahoma"/>
            <family val="2"/>
            <charset val="238"/>
          </rPr>
          <t>Dicke T [mm]:
50*, 60, 80, 100, 120, 133, 150, 172, 200, 220*, 240, 250*
*siehe Trimoterm Technische Spezifikation</t>
        </r>
      </text>
    </comment>
    <comment ref="I23" authorId="1" shapeId="0" xr:uid="{02BB8C26-94BD-4032-9C0E-841E4C611E8B}">
      <text>
        <r>
          <rPr>
            <b/>
            <sz val="9"/>
            <color indexed="81"/>
            <rFont val="Tahoma"/>
            <family val="2"/>
            <charset val="238"/>
          </rPr>
          <t>Modul M [mm]:
1000 mm Standardmodul
1200 mm Standardmodul
600 mm bis 1200 mm verfügbar</t>
        </r>
      </text>
    </comment>
    <comment ref="J23" authorId="1" shapeId="0" xr:uid="{1653A08F-E36E-4A94-A969-637D1B78C875}">
      <text>
        <r>
          <rPr>
            <b/>
            <sz val="9"/>
            <color indexed="81"/>
            <rFont val="Tahoma"/>
            <family val="2"/>
            <charset val="238"/>
          </rPr>
          <t>Paneeltyp:
FTV
*für andere Paneeltypen bitte ein separates Dokument verwenden</t>
        </r>
      </text>
    </comment>
    <comment ref="K23" authorId="1" shapeId="0" xr:uid="{CF610866-4BC4-4B35-8DA6-8ED4B3B0CC34}">
      <text>
        <r>
          <rPr>
            <b/>
            <sz val="9"/>
            <color indexed="81"/>
            <rFont val="Tahoma"/>
            <family val="2"/>
            <charset val="238"/>
          </rPr>
          <t>Kernart:
Power T
Power S
Perform R
Perform C</t>
        </r>
      </text>
    </comment>
    <comment ref="L23" authorId="1" shapeId="0" xr:uid="{59B02DDC-0190-4B42-896B-D410E868D546}">
      <text>
        <r>
          <rPr>
            <b/>
            <sz val="9"/>
            <color indexed="81"/>
            <rFont val="Tahoma"/>
            <family val="2"/>
            <charset val="238"/>
          </rPr>
          <t>Stahlblechdicke:
0,45
0,50
0,55
0,60
0,63
0,65
0,675
0,70
0,75
0,80</t>
        </r>
      </text>
    </comment>
    <comment ref="M23" authorId="1" shapeId="0" xr:uid="{E80A5C3F-861B-4294-A873-BF982B3289C5}">
      <text>
        <r>
          <rPr>
            <sz val="9"/>
            <color indexed="81"/>
            <rFont val="Tahoma"/>
            <family val="2"/>
            <charset val="238"/>
          </rPr>
          <t>Beschichtung:
SP 25
SP 25
PVDF 25
PVDF 35
PUR 50
PVCF 150
HPS 200
PRISMA
PRISMA ELEMENTS
Inox 304
Inox 316L
Inox 316</t>
        </r>
      </text>
    </comment>
    <comment ref="O23" authorId="1" shapeId="0" xr:uid="{F95398DF-87D8-4792-A62A-6D8E90046D47}">
      <text>
        <r>
          <rPr>
            <b/>
            <sz val="9"/>
            <color indexed="81"/>
            <rFont val="Tahoma"/>
            <family val="2"/>
            <charset val="238"/>
          </rPr>
          <t>Profiltyp Seite A (Außenseite):
S
V
V2
G*
M
M3
M8
* for Gladio (G) external facade use steel sheet thickness 0,7 mm oder more</t>
        </r>
      </text>
    </comment>
    <comment ref="P23" authorId="1" shapeId="0" xr:uid="{BD9ED9B9-E79A-45DF-8FA7-CF7B904D70C7}">
      <text>
        <r>
          <rPr>
            <b/>
            <sz val="9"/>
            <color indexed="81"/>
            <rFont val="Tahoma"/>
            <family val="2"/>
            <charset val="238"/>
          </rPr>
          <t>Stahlblechdicke:
0,45
0,50
0,55
0,60
0,63
0,65
0,675
0,70
0,75
0,80</t>
        </r>
      </text>
    </comment>
    <comment ref="Q23" authorId="1" shapeId="0" xr:uid="{680A17DE-0008-46C5-AC72-C153E20873BB}">
      <text>
        <r>
          <rPr>
            <b/>
            <sz val="9"/>
            <color indexed="81"/>
            <rFont val="Tahoma"/>
            <family val="2"/>
            <charset val="238"/>
          </rPr>
          <t>Beschichtung:
SP 25
SP 25
PVDF 25
PVDF 35
PUR 50
PVCF 150
HPS 200
PRISMA
PRISMA ELEMENTS
Inox 304
Inox 316L
Inox 316</t>
        </r>
      </text>
    </comment>
    <comment ref="S23" authorId="1" shapeId="0" xr:uid="{3CEB5635-F318-4B46-B209-7C31A2F78A08}">
      <text>
        <r>
          <rPr>
            <b/>
            <sz val="9"/>
            <color indexed="81"/>
            <rFont val="Tahoma"/>
            <family val="2"/>
            <charset val="238"/>
          </rPr>
          <t>Profiltyp Seite B (Innenseite):
S
V
V2
G
M2</t>
        </r>
      </text>
    </comment>
    <comment ref="V23" authorId="0" shapeId="0" xr:uid="{9FBD2EC7-8AEE-4E33-BFB5-AE8C79DF0EC4}">
      <text>
        <r>
          <rPr>
            <b/>
            <sz val="9"/>
            <color indexed="81"/>
            <rFont val="Tahoma"/>
            <family val="2"/>
            <charset val="238"/>
          </rPr>
          <t xml:space="preserve">Priorität A wird zuerst produziert und geliefert (höchste Priorität).
Priorität B kann mit Priorität A kombiniert werden, um Produktions- und Lieferkapazitäten zu optimieren.
Priorität C kann bei Bedarf ebenfalls mit Priorität A und Priorität B kombiniert werden, um Produktions- und Lieferkapazitäten weiter zu optimieren, wird ansonsten jedoch zuletzt bearbeitet.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3A0BC0D0-EC83-4EE5-B341-026424047F20}">
      <text>
        <r>
          <rPr>
            <b/>
            <sz val="9"/>
            <color indexed="81"/>
            <rFont val="Tahoma"/>
            <family val="2"/>
            <charset val="238"/>
          </rPr>
          <t>Automatisches Ausfüllen
Daten im Excel-Blatt "FTV Panel" eingeben</t>
        </r>
      </text>
    </comment>
    <comment ref="D23" authorId="1" shapeId="0" xr:uid="{4DEBC1D1-1C24-45E8-99A3-096B5384DD72}">
      <text>
        <r>
          <rPr>
            <b/>
            <sz val="9"/>
            <color indexed="81"/>
            <rFont val="Tahoma"/>
            <family val="2"/>
            <charset val="238"/>
          </rPr>
          <t>Maß A [mm]:
Amin = T+150 mm
Amax = 1000 mm</t>
        </r>
      </text>
    </comment>
    <comment ref="E23" authorId="1" shapeId="0" xr:uid="{94F6DE1E-FD75-4461-8D86-2B674843225C}">
      <text>
        <r>
          <rPr>
            <b/>
            <sz val="9"/>
            <color indexed="81"/>
            <rFont val="Tahoma"/>
            <family val="2"/>
            <charset val="238"/>
          </rPr>
          <t>Maß B [mm]:
Amin = 2×T+300 mm
Amax = 1000 mm</t>
        </r>
      </text>
    </comment>
    <comment ref="F23" authorId="1" shapeId="0" xr:uid="{0E302532-7312-49AB-B1F1-7DC66215444B}">
      <text>
        <r>
          <rPr>
            <b/>
            <sz val="9"/>
            <color indexed="81"/>
            <rFont val="Tahoma"/>
            <family val="2"/>
            <charset val="238"/>
          </rPr>
          <t>Maß C [mm]:
Amin = T+150 mm
Amax = 1000 mm</t>
        </r>
      </text>
    </comment>
    <comment ref="G23" authorId="1" shapeId="0" xr:uid="{3C7FB778-AFE2-4C67-B344-40C0FA2808A3}">
      <text>
        <r>
          <rPr>
            <b/>
            <sz val="9"/>
            <color indexed="81"/>
            <rFont val="Tahoma"/>
            <family val="2"/>
            <charset val="238"/>
          </rPr>
          <t>Winkel [°]:
Biegewinkel: 90° bis 175°</t>
        </r>
      </text>
    </comment>
    <comment ref="H23" authorId="1" shapeId="0" xr:uid="{B7AEF8DD-3C7C-49F4-AB48-998875321FDD}">
      <text>
        <r>
          <rPr>
            <b/>
            <sz val="9"/>
            <color indexed="81"/>
            <rFont val="Tahoma"/>
            <family val="2"/>
            <charset val="238"/>
          </rPr>
          <t>Winkel [°]:
Biegewinkel: 90° bis 175°</t>
        </r>
      </text>
    </comment>
    <comment ref="I23" authorId="1" shapeId="0" xr:uid="{18347D11-20C0-4E79-831D-7E9543EFC147}">
      <text>
        <r>
          <rPr>
            <b/>
            <sz val="9"/>
            <color indexed="81"/>
            <rFont val="Tahoma"/>
            <family val="2"/>
            <charset val="238"/>
          </rPr>
          <t>Länge L=A+B+C [mm]:
Lmin = 4×T+600 mm
Lmax = 3000 mm
Beispiel Lmax = (A+B+C)max = 1000+1000+1000 mm</t>
        </r>
      </text>
    </comment>
    <comment ref="J23" authorId="1" shapeId="0" xr:uid="{EE8080C8-EEE3-46AC-A64A-F83BF9A28EF3}">
      <text>
        <r>
          <rPr>
            <b/>
            <sz val="9"/>
            <color indexed="81"/>
            <rFont val="Tahoma"/>
            <family val="2"/>
            <charset val="238"/>
          </rPr>
          <t>Dicke T [mm]:
50*, 60, 80, 100, 120, 133, 150, 172, 200, 220*, 240, 250*
*siehe Trimoterm Technische Spezifikation</t>
        </r>
      </text>
    </comment>
    <comment ref="K23" authorId="1" shapeId="0" xr:uid="{260777B9-7DDE-433B-8456-1FEBE5A761DB}">
      <text>
        <r>
          <rPr>
            <b/>
            <sz val="9"/>
            <color indexed="81"/>
            <rFont val="Tahoma"/>
            <family val="2"/>
            <charset val="238"/>
          </rPr>
          <t>Modul M [mm]:
1000 mm Standardmodul
1200 mm Standardmodul
600 mm bis 1200 mm verfügbar</t>
        </r>
      </text>
    </comment>
    <comment ref="L23" authorId="1" shapeId="0" xr:uid="{979DEBA5-F393-41D2-9079-255082BB9223}">
      <text>
        <r>
          <rPr>
            <b/>
            <sz val="9"/>
            <color indexed="81"/>
            <rFont val="Tahoma"/>
            <family val="2"/>
            <charset val="238"/>
          </rPr>
          <t>Paneeltyp:
FTV
*für andere Paneeltypen bitte ein separates Dokument verwenden</t>
        </r>
      </text>
    </comment>
    <comment ref="M23" authorId="1" shapeId="0" xr:uid="{18D5CD34-F8A2-4D2F-AB03-1826582E9B86}">
      <text>
        <r>
          <rPr>
            <b/>
            <sz val="9"/>
            <color indexed="81"/>
            <rFont val="Tahoma"/>
            <family val="2"/>
            <charset val="238"/>
          </rPr>
          <t>Kernart:
Power T
Power S
Perform R
Perform C</t>
        </r>
      </text>
    </comment>
    <comment ref="N23" authorId="1" shapeId="0" xr:uid="{4B235F6F-4B27-4B18-AF26-6A074FF5ACCE}">
      <text>
        <r>
          <rPr>
            <b/>
            <sz val="9"/>
            <color indexed="81"/>
            <rFont val="Tahoma"/>
            <family val="2"/>
            <charset val="238"/>
          </rPr>
          <t>Stahlblechdicke:
0,45
0,50
0,55
0,60
0,63
0,65
0,675
0,70
0,75
0,80</t>
        </r>
      </text>
    </comment>
    <comment ref="O23" authorId="1" shapeId="0" xr:uid="{5B443912-3ABC-4B3D-90C4-2340F1F581DE}">
      <text>
        <r>
          <rPr>
            <sz val="9"/>
            <color indexed="81"/>
            <rFont val="Tahoma"/>
            <family val="2"/>
            <charset val="238"/>
          </rPr>
          <t>Beschichtung:
SP 25
SP 25
PVDF 25
PVDF 35
PUR 50
PVCF 150
HPS 200
PRISMA
PRISMA ELEMENTS
Inox 304
Inox 316L
Inox 316</t>
        </r>
      </text>
    </comment>
    <comment ref="Q23" authorId="1" shapeId="0" xr:uid="{6BA1846A-C6CF-43BE-BAE9-E7810AEE841A}">
      <text>
        <r>
          <rPr>
            <b/>
            <sz val="9"/>
            <color indexed="81"/>
            <rFont val="Tahoma"/>
            <family val="2"/>
            <charset val="238"/>
          </rPr>
          <t>Profiltyp Seite A (Außenseite):
S
V
V2
G*
M
M3
M8
* for Gladio (G) external facade use steel sheet thickness 0,7 mm oder more</t>
        </r>
      </text>
    </comment>
    <comment ref="R23" authorId="1" shapeId="0" xr:uid="{085B3A6C-6AC9-4DD2-854C-4B2B16C2B25F}">
      <text>
        <r>
          <rPr>
            <b/>
            <sz val="9"/>
            <color indexed="81"/>
            <rFont val="Tahoma"/>
            <family val="2"/>
            <charset val="238"/>
          </rPr>
          <t>Stahlblechdicke:
0,45
0,50
0,55
0,60
0,63
0,65
0,675
0,70
0,75
0,80</t>
        </r>
      </text>
    </comment>
    <comment ref="S23" authorId="1" shapeId="0" xr:uid="{E9131144-933A-4E5D-BFB9-12B305B9D102}">
      <text>
        <r>
          <rPr>
            <b/>
            <sz val="9"/>
            <color indexed="81"/>
            <rFont val="Tahoma"/>
            <family val="2"/>
            <charset val="238"/>
          </rPr>
          <t>Beschichtung:
SP 25
SP 25
PVDF 25
PVDF 35
PUR 50
PVCF 150
HPS 200
PRISMA
PRISMA ELEMENTS
Inox 304
Inox 316L
Inox 316</t>
        </r>
      </text>
    </comment>
    <comment ref="U23" authorId="1" shapeId="0" xr:uid="{A21AE353-5A6A-49D6-BB33-040A5AB6CB29}">
      <text>
        <r>
          <rPr>
            <b/>
            <sz val="9"/>
            <color indexed="81"/>
            <rFont val="Tahoma"/>
            <family val="2"/>
            <charset val="238"/>
          </rPr>
          <t>Profiltyp Seite B (Innenseite):
S
V
V2
G
M2</t>
        </r>
      </text>
    </comment>
    <comment ref="X23" authorId="0" shapeId="0" xr:uid="{A0F56999-565F-4EAD-8AA3-3257DC71B449}">
      <text>
        <r>
          <rPr>
            <b/>
            <sz val="9"/>
            <color indexed="81"/>
            <rFont val="Tahoma"/>
            <family val="2"/>
            <charset val="238"/>
          </rPr>
          <t xml:space="preserve">Priorität A wird zuerst produziert und geliefert (höchste Priorität).
Priorität B kann mit Priorität A kombiniert werden, um Produktions- und Lieferkapazitäten zu optimieren.
Priorität C kann bei Bedarf ebenfalls mit Priorität A und Priorität B kombiniert werden, um Produktions- und Lieferkapazitäten weiter zu optimieren, wird ansonsten jedoch zuletzt bearbeitet.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C60DABC2-B087-4BD7-ACA4-5F77479C53EA}">
      <text>
        <r>
          <rPr>
            <b/>
            <sz val="9"/>
            <color indexed="81"/>
            <rFont val="Tahoma"/>
            <family val="2"/>
            <charset val="238"/>
          </rPr>
          <t>Automatisches Ausfüllen
Daten im Excel-Blatt "FTV Panel" eingeben</t>
        </r>
      </text>
    </comment>
    <comment ref="D23" authorId="1" shapeId="0" xr:uid="{29045D26-234A-41CE-99C3-C6DF5B27CFA9}">
      <text>
        <r>
          <rPr>
            <b/>
            <sz val="9"/>
            <color indexed="81"/>
            <rFont val="Tahoma"/>
            <family val="2"/>
            <charset val="238"/>
          </rPr>
          <t>Maß A [mm]:
Amin =T+150 mm
Amax = M-60-(T+150) mm</t>
        </r>
      </text>
    </comment>
    <comment ref="E23" authorId="1" shapeId="0" xr:uid="{5C1D8D37-ED8A-4712-905D-3EC239A7D02A}">
      <text>
        <r>
          <rPr>
            <b/>
            <sz val="9"/>
            <color indexed="81"/>
            <rFont val="Tahoma"/>
            <family val="2"/>
            <charset val="238"/>
          </rPr>
          <t>Maß B [mm]:
Bmin =T+150 mm
Bmax = M-60-(T+150) mm</t>
        </r>
      </text>
    </comment>
    <comment ref="F23" authorId="1" shapeId="0" xr:uid="{60A5D798-9A59-4B61-B53A-4A2542DC1407}">
      <text>
        <r>
          <rPr>
            <b/>
            <sz val="9"/>
            <color indexed="81"/>
            <rFont val="Tahoma"/>
            <family val="2"/>
            <charset val="238"/>
          </rPr>
          <t>Maß (A+B):
(A+B)min = 2×(T+150) mm
(A+B)max = M - 60 mm</t>
        </r>
      </text>
    </comment>
    <comment ref="G23" authorId="1" shapeId="0" xr:uid="{44A57A2B-C962-4B75-8541-5D6285AD5FDD}">
      <text>
        <r>
          <rPr>
            <b/>
            <sz val="9"/>
            <color indexed="81"/>
            <rFont val="Tahoma"/>
            <family val="2"/>
            <charset val="238"/>
          </rPr>
          <t>Winkel [°]:
Biegewinkel: 80° bis 175°</t>
        </r>
      </text>
    </comment>
    <comment ref="H23" authorId="1" shapeId="0" xr:uid="{A53F4F26-036A-43B0-960B-D985F8F84D32}">
      <text>
        <r>
          <rPr>
            <b/>
            <sz val="9"/>
            <color indexed="81"/>
            <rFont val="Tahoma"/>
            <family val="2"/>
            <charset val="238"/>
          </rPr>
          <t>Länge L [mm]:
Lmin = 2000 mm
Lmax = 8000 mm (aufgrund von Biegebegrenzungen)
Hinweis: Zuschnitte unter 2000 mm gegen Aufpreis</t>
        </r>
      </text>
    </comment>
    <comment ref="I23" authorId="1" shapeId="0" xr:uid="{8822FAD1-BC14-4012-8EF6-8C19B5A43835}">
      <text>
        <r>
          <rPr>
            <b/>
            <sz val="9"/>
            <color indexed="81"/>
            <rFont val="Tahoma"/>
            <family val="2"/>
            <charset val="238"/>
          </rPr>
          <t>Dicke T [mm]:
50*, 60, 80, 100, 120, 133, 150, 172, 200, 220*, 240, 250*
*siehe Trimoterm Technische Spezifikation</t>
        </r>
      </text>
    </comment>
    <comment ref="J23" authorId="1" shapeId="0" xr:uid="{79B898D1-4FF6-4FC9-8159-737953B850BE}">
      <text>
        <r>
          <rPr>
            <b/>
            <sz val="9"/>
            <color indexed="81"/>
            <rFont val="Tahoma"/>
            <family val="2"/>
            <charset val="238"/>
          </rPr>
          <t>Modul M [mm]:
1000 mm Standardmodul
1200 mm Standardmodul
600 mm bis 1200 mm verfügbar</t>
        </r>
      </text>
    </comment>
    <comment ref="K23" authorId="1" shapeId="0" xr:uid="{AFC69A41-FA09-456F-98CA-9C71D7CE1953}">
      <text>
        <r>
          <rPr>
            <b/>
            <sz val="9"/>
            <color indexed="81"/>
            <rFont val="Tahoma"/>
            <family val="2"/>
            <charset val="238"/>
          </rPr>
          <t>Paneeltyp:
FTV
*für andere Paneeltypen bitte ein separates Dokument verwenden</t>
        </r>
      </text>
    </comment>
    <comment ref="L23" authorId="1" shapeId="0" xr:uid="{0706C4BF-3AFF-4D0A-A133-C8E9EE59AC17}">
      <text>
        <r>
          <rPr>
            <b/>
            <sz val="9"/>
            <color indexed="81"/>
            <rFont val="Tahoma"/>
            <family val="2"/>
            <charset val="238"/>
          </rPr>
          <t>Kernart:
Power T
Power S
Perform R
Perform C</t>
        </r>
      </text>
    </comment>
    <comment ref="M23" authorId="1" shapeId="0" xr:uid="{8EE2C7F9-6336-4E0B-8039-E0D6EBAC544B}">
      <text>
        <r>
          <rPr>
            <b/>
            <sz val="9"/>
            <color indexed="81"/>
            <rFont val="Tahoma"/>
            <family val="2"/>
            <charset val="238"/>
          </rPr>
          <t>Stahlblechdicke:
0,45
0,50
0,55
0,60
0,63
0,65
0,675
0,70
0,75
0,80</t>
        </r>
      </text>
    </comment>
    <comment ref="N23" authorId="1" shapeId="0" xr:uid="{9D6299D0-A19E-49EB-B2D7-DFD27BC5D3CC}">
      <text>
        <r>
          <rPr>
            <sz val="9"/>
            <color indexed="81"/>
            <rFont val="Tahoma"/>
            <family val="2"/>
            <charset val="238"/>
          </rPr>
          <t>Beschichtung:
SP 25
SP 25
PVDF 25
PVDF 35
PUR 50
PVCF 150
HPS 200
PRISMA
PRISMA ELEMENTS
Inox 304
Inox 316L
Inox 316</t>
        </r>
      </text>
    </comment>
    <comment ref="P23" authorId="1" shapeId="0" xr:uid="{2DA1D9EB-5918-423D-8D21-E6AE77EC1EE4}">
      <text>
        <r>
          <rPr>
            <b/>
            <sz val="9"/>
            <color indexed="81"/>
            <rFont val="Tahoma"/>
            <family val="2"/>
            <charset val="238"/>
          </rPr>
          <t>Profiltyp Seite A (Außenseite):
S
V
V2
G*
M
M3
M8
* for Gladio (G) external facade use steel sheet thickness 0,7 mm oder more</t>
        </r>
      </text>
    </comment>
    <comment ref="Q23" authorId="1" shapeId="0" xr:uid="{34A1756E-60E0-493D-BBCE-3BCFF625A16B}">
      <text>
        <r>
          <rPr>
            <b/>
            <sz val="9"/>
            <color indexed="81"/>
            <rFont val="Tahoma"/>
            <family val="2"/>
            <charset val="238"/>
          </rPr>
          <t>Stahlblechdicke:
0,45
0,50
0,55
0,60
0,63
0,65
0,675
0,70
0,75
0,80</t>
        </r>
      </text>
    </comment>
    <comment ref="R23" authorId="1" shapeId="0" xr:uid="{C693C09F-252B-4913-93AB-07BFAFA0C887}">
      <text>
        <r>
          <rPr>
            <b/>
            <sz val="9"/>
            <color indexed="81"/>
            <rFont val="Tahoma"/>
            <family val="2"/>
            <charset val="238"/>
          </rPr>
          <t>Beschichtung:
SP 25
SP 25
PVDF 25
PVDF 35
PUR 50
PVCF 150
HPS 200
PRISMA
PRISMA ELEMENTS
Inox 304
Inox 316L
Inox 316</t>
        </r>
      </text>
    </comment>
    <comment ref="T23" authorId="1" shapeId="0" xr:uid="{DF1C5A52-BFCC-4968-A24D-15C4604C4866}">
      <text>
        <r>
          <rPr>
            <b/>
            <sz val="9"/>
            <color indexed="81"/>
            <rFont val="Tahoma"/>
            <family val="2"/>
            <charset val="238"/>
          </rPr>
          <t>Profiltyp Seite B (Innenseite):
S
V
V2
G
M2</t>
        </r>
      </text>
    </comment>
    <comment ref="W23" authorId="0" shapeId="0" xr:uid="{F347D34F-9910-4150-848C-58CBC930EA14}">
      <text>
        <r>
          <rPr>
            <b/>
            <sz val="9"/>
            <color indexed="81"/>
            <rFont val="Tahoma"/>
            <family val="2"/>
            <charset val="238"/>
          </rPr>
          <t xml:space="preserve">Priorität A wird zuerst produziert und geliefert (höchste Priorität).
Priorität B kann mit Priorität A kombiniert werden, um Produktions- und Lieferkapazitäten zu optimieren.
Priorität C kann bei Bedarf ebenfalls mit Priorität A und Priorität B kombiniert werden, um Produktions- und Lieferkapazitäten weiter zu optimieren, wird ansonsten jedoch zuletzt bearbeitet.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C2BECFBB-C5FC-4302-A6BD-AF10A8B56F9D}">
      <text>
        <r>
          <rPr>
            <b/>
            <sz val="9"/>
            <color indexed="81"/>
            <rFont val="Tahoma"/>
            <family val="2"/>
            <charset val="238"/>
          </rPr>
          <t>Automatisches Ausfüllen
Daten im Excel-Blatt "FTV Panel" eingeben</t>
        </r>
      </text>
    </comment>
    <comment ref="D23" authorId="1" shapeId="0" xr:uid="{06D82D07-BAAD-43CD-A0EC-643BA4F73532}">
      <text>
        <r>
          <rPr>
            <b/>
            <sz val="9"/>
            <color indexed="81"/>
            <rFont val="Tahoma"/>
            <family val="2"/>
            <charset val="238"/>
          </rPr>
          <t>Maß A [mm]:
Amin =T+150 mm
Amax = M-(T+150) mm</t>
        </r>
      </text>
    </comment>
    <comment ref="E23" authorId="1" shapeId="0" xr:uid="{B20E33FE-EFBA-4FA1-846D-288407533CDD}">
      <text>
        <r>
          <rPr>
            <b/>
            <sz val="9"/>
            <color indexed="81"/>
            <rFont val="Tahoma"/>
            <family val="2"/>
            <charset val="238"/>
          </rPr>
          <t>Maß B [mm]:
Bmin =T+150 mm
Bmax = M-(T+150) mm</t>
        </r>
      </text>
    </comment>
    <comment ref="F23" authorId="1" shapeId="0" xr:uid="{B02A0C1A-AE85-4EB6-95A2-6CDA0AC518AF}">
      <text>
        <r>
          <rPr>
            <b/>
            <sz val="9"/>
            <color indexed="81"/>
            <rFont val="Tahoma"/>
            <family val="2"/>
            <charset val="238"/>
          </rPr>
          <t>Maß (A+B):
(A+B) = Modul</t>
        </r>
      </text>
    </comment>
    <comment ref="G23" authorId="1" shapeId="0" xr:uid="{7143EC64-6A06-4DBD-931E-962276ECF2B3}">
      <text>
        <r>
          <rPr>
            <b/>
            <sz val="9"/>
            <color indexed="81"/>
            <rFont val="Tahoma"/>
            <family val="2"/>
            <charset val="238"/>
          </rPr>
          <t>Winkel [°]:
Biegewinkel: 80° bis 175°</t>
        </r>
      </text>
    </comment>
    <comment ref="H23" authorId="1" shapeId="0" xr:uid="{8D1C924B-613E-4C45-A23B-B4F40D837919}">
      <text>
        <r>
          <rPr>
            <b/>
            <sz val="9"/>
            <color indexed="81"/>
            <rFont val="Tahoma"/>
            <family val="2"/>
            <charset val="238"/>
          </rPr>
          <t>Länge L [mm]:
Lmin = 2000 mm
Lmax = 8000 mm (aufgrund von Biegebegrenzungen)
Hinweis: Zuschnitte unter 2000 mm gegen Aufpreis</t>
        </r>
      </text>
    </comment>
    <comment ref="I23" authorId="1" shapeId="0" xr:uid="{DE2927C6-196C-44DB-AA6B-26C3976BEF8D}">
      <text>
        <r>
          <rPr>
            <b/>
            <sz val="9"/>
            <color indexed="81"/>
            <rFont val="Tahoma"/>
            <family val="2"/>
            <charset val="238"/>
          </rPr>
          <t>Dicke T [mm]:
50*, 60, 80, 100, 120, 133, 150, 172, 200, 220*, 240, 250*
*siehe Trimoterm Technische Spezifikation</t>
        </r>
      </text>
    </comment>
    <comment ref="J23" authorId="1" shapeId="0" xr:uid="{452BD133-9A85-413D-AD4F-7191FE508D84}">
      <text>
        <r>
          <rPr>
            <b/>
            <sz val="9"/>
            <color indexed="81"/>
            <rFont val="Tahoma"/>
            <family val="2"/>
            <charset val="238"/>
          </rPr>
          <t>Modul M [mm]:
1000 mm Standardmodul
1200 mm Standardmodul
600 mm bis 1200 mm verfügbar</t>
        </r>
      </text>
    </comment>
    <comment ref="K23" authorId="1" shapeId="0" xr:uid="{B8F33E60-21E1-4C4A-A32E-1B43C306E216}">
      <text>
        <r>
          <rPr>
            <b/>
            <sz val="9"/>
            <color indexed="81"/>
            <rFont val="Tahoma"/>
            <family val="2"/>
            <charset val="238"/>
          </rPr>
          <t>Paneeltyp:
FTV
*für andere Paneeltypen bitte ein separates Dokument verwenden</t>
        </r>
      </text>
    </comment>
    <comment ref="L23" authorId="1" shapeId="0" xr:uid="{4B89BAA1-1384-4770-9F0D-7DCC83C1AB57}">
      <text>
        <r>
          <rPr>
            <b/>
            <sz val="9"/>
            <color indexed="81"/>
            <rFont val="Tahoma"/>
            <family val="2"/>
            <charset val="238"/>
          </rPr>
          <t>Kernart:
Power T
Power S
Perform R
Perform C</t>
        </r>
      </text>
    </comment>
    <comment ref="M23" authorId="1" shapeId="0" xr:uid="{B89525F4-47A1-437A-BEBA-E9DD93D418A8}">
      <text>
        <r>
          <rPr>
            <b/>
            <sz val="9"/>
            <color indexed="81"/>
            <rFont val="Tahoma"/>
            <family val="2"/>
            <charset val="238"/>
          </rPr>
          <t>Stahlblechdicke:
0,45
0,50
0,55
0,60
0,63
0,65
0,675
0,70
0,75
0,80</t>
        </r>
      </text>
    </comment>
    <comment ref="N23" authorId="1" shapeId="0" xr:uid="{5075D45C-BA77-482B-8092-5FD493600D07}">
      <text>
        <r>
          <rPr>
            <sz val="9"/>
            <color indexed="81"/>
            <rFont val="Tahoma"/>
            <family val="2"/>
            <charset val="238"/>
          </rPr>
          <t>Beschichtung:
SP 25
SP 25
PVDF 25
PVDF 35
PUR 50
PVCF 150
HPS 200
PRISMA
PRISMA ELEMENTS
Inox 304
Inox 316L
Inox 316</t>
        </r>
      </text>
    </comment>
    <comment ref="P23" authorId="1" shapeId="0" xr:uid="{7FB5FCF2-C9E2-422E-A4A2-FA40F1361DE4}">
      <text>
        <r>
          <rPr>
            <b/>
            <sz val="9"/>
            <color indexed="81"/>
            <rFont val="Tahoma"/>
            <family val="2"/>
            <charset val="238"/>
          </rPr>
          <t>Profiltyp Seite A (Außenseite):
S
V
V2
G*
M
M3
M8
* for Gladio (G) external facade use steel sheet thickness 0,7 mm oder more</t>
        </r>
      </text>
    </comment>
    <comment ref="Q23" authorId="1" shapeId="0" xr:uid="{613A71F8-BA21-4851-8764-45323C9C6C0E}">
      <text>
        <r>
          <rPr>
            <b/>
            <sz val="9"/>
            <color indexed="81"/>
            <rFont val="Tahoma"/>
            <family val="2"/>
            <charset val="238"/>
          </rPr>
          <t>Stahlblechdicke:
0,45
0,50
0,55
0,60
0,63
0,65
0,675
0,70
0,75
0,80</t>
        </r>
      </text>
    </comment>
    <comment ref="R23" authorId="1" shapeId="0" xr:uid="{55E6DD0F-5633-4A7D-9A16-4EC46151D2B1}">
      <text>
        <r>
          <rPr>
            <b/>
            <sz val="9"/>
            <color indexed="81"/>
            <rFont val="Tahoma"/>
            <family val="2"/>
            <charset val="238"/>
          </rPr>
          <t>Beschichtung:
SP 25
SP 25
PVDF 25
PVDF 35
PUR 50
PVCF 150
HPS 200
PRISMA
PRISMA ELEMENTS
Inox 304
Inox 316L
Inox 316</t>
        </r>
      </text>
    </comment>
    <comment ref="T23" authorId="1" shapeId="0" xr:uid="{61DE8684-3A9B-46B7-9215-33733C6D7D99}">
      <text>
        <r>
          <rPr>
            <b/>
            <sz val="9"/>
            <color indexed="81"/>
            <rFont val="Tahoma"/>
            <family val="2"/>
            <charset val="238"/>
          </rPr>
          <t>Profiltyp Seite B (Innenseite):
S
V
V2
G
M2</t>
        </r>
      </text>
    </comment>
    <comment ref="W23" authorId="0" shapeId="0" xr:uid="{BB12932F-0D08-4FF4-B3DF-050A6482F1C1}">
      <text>
        <r>
          <rPr>
            <b/>
            <sz val="9"/>
            <color indexed="81"/>
            <rFont val="Tahoma"/>
            <family val="2"/>
            <charset val="238"/>
          </rPr>
          <t xml:space="preserve">Priorität A wird zuerst produziert und geliefert (höchste Priorität).
Priorität B kann mit Priorität A kombiniert werden, um Produktions- und Lieferkapazitäten zu optimieren.
Priorität C kann bei Bedarf ebenfalls mit Priorität A und Priorität B kombiniert werden, um Produktions- und Lieferkapazitäten weiter zu optimieren, wird ansonsten jedoch zuletzt bearbeitet.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A61C1E58-F6DF-4F20-9B08-A93359D0DA2B}">
      <text>
        <r>
          <rPr>
            <b/>
            <sz val="9"/>
            <color indexed="81"/>
            <rFont val="Tahoma"/>
            <family val="2"/>
            <charset val="238"/>
          </rPr>
          <t>Automatisches Ausfüllen
Daten im Excel-Blatt "FTV Panel" eingeben</t>
        </r>
      </text>
    </comment>
    <comment ref="D23" authorId="1" shapeId="0" xr:uid="{3A65ABF9-27FF-4153-AC11-1763FDFC0974}">
      <text>
        <r>
          <rPr>
            <b/>
            <sz val="9"/>
            <color indexed="81"/>
            <rFont val="Tahoma"/>
            <family val="2"/>
            <charset val="238"/>
          </rPr>
          <t>Maß A [mm]:
Amin =T+150 mm
Amax = M-60-(T+150) mm</t>
        </r>
      </text>
    </comment>
    <comment ref="E23" authorId="1" shapeId="0" xr:uid="{F93FBDB9-9B93-424B-A47F-2911DC021731}">
      <text>
        <r>
          <rPr>
            <b/>
            <sz val="9"/>
            <color indexed="81"/>
            <rFont val="Tahoma"/>
            <family val="2"/>
            <charset val="238"/>
          </rPr>
          <t>Maß B [mm]:
Bmin =T+150 mm
Bmax = M-60-(T+150) mm</t>
        </r>
      </text>
    </comment>
    <comment ref="F23" authorId="1" shapeId="0" xr:uid="{6BDE3DAC-C7C9-4775-B0C5-41DD321A4D75}">
      <text>
        <r>
          <rPr>
            <b/>
            <sz val="9"/>
            <color indexed="81"/>
            <rFont val="Tahoma"/>
            <family val="2"/>
            <charset val="238"/>
          </rPr>
          <t>Länge (A+B)max:
(A+B)min = 2×(T+150) mm
(A+B)max = M-60 mm</t>
        </r>
      </text>
    </comment>
    <comment ref="G23" authorId="1" shapeId="0" xr:uid="{284C26BD-9E6C-4219-B5A8-88649150A95D}">
      <text>
        <r>
          <rPr>
            <b/>
            <sz val="9"/>
            <color indexed="81"/>
            <rFont val="Tahoma"/>
            <family val="2"/>
            <charset val="238"/>
          </rPr>
          <t>Winkel [°]:
Biegewinkel: 75° bis 175°</t>
        </r>
      </text>
    </comment>
    <comment ref="H23" authorId="1" shapeId="0" xr:uid="{7F19262E-6B16-4165-8945-A81A026923F7}">
      <text>
        <r>
          <rPr>
            <b/>
            <sz val="9"/>
            <color indexed="81"/>
            <rFont val="Tahoma"/>
            <family val="2"/>
            <charset val="238"/>
          </rPr>
          <t>Länge L [mm]:
Lmin = 2000 mm
Lmax = 10000 mm (aufgrund von Biegebegrenzungen)
Hinweis: Zuschnitte unter 2000 mm gegen Aufpreis</t>
        </r>
      </text>
    </comment>
    <comment ref="I23" authorId="1" shapeId="0" xr:uid="{6D61F143-C93D-4549-9C8B-7EBD9FA5CE80}">
      <text>
        <r>
          <rPr>
            <b/>
            <sz val="9"/>
            <color indexed="81"/>
            <rFont val="Tahoma"/>
            <family val="2"/>
            <charset val="238"/>
          </rPr>
          <t>Dicke T [mm]:
50*, 60, 80, 100, 120, 133, 150, 172, 200, 220*, 240, 250*
*siehe Trimoterm Technische Spezifikation</t>
        </r>
      </text>
    </comment>
    <comment ref="J23" authorId="1" shapeId="0" xr:uid="{D7ACC993-FC38-43A2-B65F-7A08FE050F0A}">
      <text>
        <r>
          <rPr>
            <b/>
            <sz val="9"/>
            <color indexed="81"/>
            <rFont val="Tahoma"/>
            <family val="2"/>
            <charset val="238"/>
          </rPr>
          <t>Modul M [mm]:
1000 mm Standardmodul
1200 mm Standardmodul
600 mm bis 1200 mm verfügbar</t>
        </r>
      </text>
    </comment>
    <comment ref="K23" authorId="1" shapeId="0" xr:uid="{03849BDE-8F1E-4139-AB24-81F62A57ED2D}">
      <text>
        <r>
          <rPr>
            <b/>
            <sz val="9"/>
            <color indexed="81"/>
            <rFont val="Tahoma"/>
            <family val="2"/>
            <charset val="238"/>
          </rPr>
          <t>Paneeltyp:
FTV
*für andere Paneeltypen bitte ein separates Dokument verwenden</t>
        </r>
      </text>
    </comment>
    <comment ref="L23" authorId="1" shapeId="0" xr:uid="{6110C394-262B-4812-B453-894354303FCA}">
      <text>
        <r>
          <rPr>
            <b/>
            <sz val="9"/>
            <color indexed="81"/>
            <rFont val="Tahoma"/>
            <family val="2"/>
            <charset val="238"/>
          </rPr>
          <t>Kernart:
Power T
Power S
Perform R
Perform C</t>
        </r>
      </text>
    </comment>
    <comment ref="M23" authorId="1" shapeId="0" xr:uid="{16A85543-4D2C-475D-B971-85E13C07A6DF}">
      <text>
        <r>
          <rPr>
            <b/>
            <sz val="9"/>
            <color indexed="81"/>
            <rFont val="Tahoma"/>
            <family val="2"/>
            <charset val="238"/>
          </rPr>
          <t>Stahlblechdicke:
0,45
0,50
0,55
0,60
0,63
0,65
0,675
0,70
0,75
0,80</t>
        </r>
      </text>
    </comment>
    <comment ref="N23" authorId="1" shapeId="0" xr:uid="{6E2DD056-2195-420C-8254-EEFD6AEC9E3B}">
      <text>
        <r>
          <rPr>
            <sz val="9"/>
            <color indexed="81"/>
            <rFont val="Tahoma"/>
            <family val="2"/>
            <charset val="238"/>
          </rPr>
          <t>Beschichtung:
SP 25
SP 25
PVDF 25
PVDF 35
PUR 50
PVCF 150
HPS 200
PRISMA
PRISMA ELEMENTS
Inox 304
Inox 316L
Inox 316</t>
        </r>
      </text>
    </comment>
    <comment ref="P23" authorId="1" shapeId="0" xr:uid="{F2C1C7D5-7DBC-49E9-9368-33E191BF5147}">
      <text>
        <r>
          <rPr>
            <b/>
            <sz val="9"/>
            <color indexed="81"/>
            <rFont val="Tahoma"/>
            <family val="2"/>
            <charset val="238"/>
          </rPr>
          <t>Profiltyp Seite A (Außenseite):
M
M8
S*
V*
V2*
G*
M3*
* nicht anwendbar auf
   Paneele mit gerundeten Ecken</t>
        </r>
      </text>
    </comment>
    <comment ref="Q23" authorId="1" shapeId="0" xr:uid="{B96E19C0-1F30-47BF-BCE5-21CC1A62D82B}">
      <text>
        <r>
          <rPr>
            <b/>
            <sz val="9"/>
            <color indexed="81"/>
            <rFont val="Tahoma"/>
            <family val="2"/>
            <charset val="238"/>
          </rPr>
          <t>Stahlblechdicke:
0,45
0,50
0,55
0,60
0,63
0,65
0,675
0,70
0,75
0,80</t>
        </r>
      </text>
    </comment>
    <comment ref="R23" authorId="1" shapeId="0" xr:uid="{DD747A5E-A862-4E11-81DA-3BF735214C98}">
      <text>
        <r>
          <rPr>
            <b/>
            <sz val="9"/>
            <color indexed="81"/>
            <rFont val="Tahoma"/>
            <family val="2"/>
            <charset val="238"/>
          </rPr>
          <t>Beschichtung:
SP 25
SP 25
PVDF 25
PVDF 35
PUR 50
PVCF 150
HPS 200
PRISMA
PRISMA ELEMENTS
Inox 304
Inox 316L
Inox 316</t>
        </r>
      </text>
    </comment>
    <comment ref="T23" authorId="1" shapeId="0" xr:uid="{21FA387E-87E6-4965-A2C8-762525AC3337}">
      <text>
        <r>
          <rPr>
            <b/>
            <sz val="9"/>
            <color indexed="81"/>
            <rFont val="Tahoma"/>
            <family val="2"/>
            <charset val="238"/>
          </rPr>
          <t>Profiltyp Seite B (Innenseite):
S
V
V2
G
M2</t>
        </r>
      </text>
    </comment>
    <comment ref="W23" authorId="0" shapeId="0" xr:uid="{E63AF31F-60EE-432C-868F-2C5B845BB7F7}">
      <text>
        <r>
          <rPr>
            <b/>
            <sz val="9"/>
            <color indexed="81"/>
            <rFont val="Tahoma"/>
            <family val="2"/>
            <charset val="238"/>
          </rPr>
          <t xml:space="preserve">Priorität A wird zuerst produziert und geliefert (höchste Priorität).
Priorität B kann mit Priorität A kombiniert werden, um Produktions- und Lieferkapazitäten zu optimieren.
Priorität C kann bei Bedarf ebenfalls mit Priorität A und Priorität B kombiniert werden, um Produktions- und Lieferkapazitäten weiter zu optimieren, wird ansonsten jedoch zuletzt bearbeitet.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2803FA79-7C15-4E39-88D7-DC90D027FC44}">
      <text>
        <r>
          <rPr>
            <b/>
            <sz val="9"/>
            <color indexed="81"/>
            <rFont val="Tahoma"/>
            <family val="2"/>
            <charset val="238"/>
          </rPr>
          <t>Automatisches Ausfüllen
Daten im Excel-Blatt "FTV Panel" eingeben</t>
        </r>
      </text>
    </comment>
    <comment ref="D23" authorId="1" shapeId="0" xr:uid="{090C25ED-5B96-4FB3-8097-13C7DDCE1A55}">
      <text>
        <r>
          <rPr>
            <b/>
            <sz val="9"/>
            <color indexed="81"/>
            <rFont val="Tahoma"/>
            <family val="2"/>
            <charset val="238"/>
          </rPr>
          <t>Maß A [mm]:
Amin =T+150 mm
Amax = M-60-(T+150) mm</t>
        </r>
      </text>
    </comment>
    <comment ref="E23" authorId="1" shapeId="0" xr:uid="{77A3A7E6-9B19-4FC9-B329-DB8EAACE889A}">
      <text>
        <r>
          <rPr>
            <b/>
            <sz val="9"/>
            <color indexed="81"/>
            <rFont val="Tahoma"/>
            <family val="2"/>
            <charset val="238"/>
          </rPr>
          <t>Maß B [mm]:
Bmin =2×T+300 mm
Bmax = M-60-2×(T+150) mm</t>
        </r>
      </text>
    </comment>
    <comment ref="F23" authorId="1" shapeId="0" xr:uid="{B41EE5EE-FB33-419F-A815-D2184800F135}">
      <text>
        <r>
          <rPr>
            <b/>
            <sz val="9"/>
            <color indexed="81"/>
            <rFont val="Tahoma"/>
            <family val="2"/>
            <charset val="238"/>
          </rPr>
          <t>Maß C [mm]:
Amin =T+150 mm
Amax = M-60-(T+150) mm</t>
        </r>
      </text>
    </comment>
    <comment ref="G23" authorId="1" shapeId="0" xr:uid="{B8090ACF-C0DF-49C7-B567-85AE6FE12C9E}">
      <text>
        <r>
          <rPr>
            <b/>
            <sz val="9"/>
            <color indexed="81"/>
            <rFont val="Tahoma"/>
            <family val="2"/>
            <charset val="238"/>
          </rPr>
          <t>Maß (A+B+C):
(A+B+C)min = 4×T+600 mm
(A+B+C)max = M-60 mm</t>
        </r>
      </text>
    </comment>
    <comment ref="H23" authorId="1" shapeId="0" xr:uid="{5D9724E1-EEB0-491E-96DC-CE828F75F411}">
      <text>
        <r>
          <rPr>
            <b/>
            <sz val="9"/>
            <color indexed="81"/>
            <rFont val="Tahoma"/>
            <family val="2"/>
            <charset val="238"/>
          </rPr>
          <t>Winkel a [°]:
Biegewinkel: 90° bis 175°</t>
        </r>
      </text>
    </comment>
    <comment ref="I23" authorId="1" shapeId="0" xr:uid="{B7944C17-BCF6-4BE9-B703-650C34894C0A}">
      <text>
        <r>
          <rPr>
            <b/>
            <sz val="9"/>
            <color indexed="81"/>
            <rFont val="Tahoma"/>
            <family val="2"/>
            <charset val="238"/>
          </rPr>
          <t>Winkel c [°]:
Biegewinkel: 90° bis 175°</t>
        </r>
      </text>
    </comment>
    <comment ref="J23" authorId="1" shapeId="0" xr:uid="{32BC1951-8C82-4C1D-A62D-C0B1C26CEFEB}">
      <text>
        <r>
          <rPr>
            <b/>
            <sz val="9"/>
            <color indexed="81"/>
            <rFont val="Tahoma"/>
            <family val="2"/>
            <charset val="238"/>
          </rPr>
          <t>Länge L [mm]:
Lmin = 2000 mm
Lmax = 10000 mm (aufgrund von Biegebegrenzungen)
Hinweis: Zuschnitte unter 2000 mm gegen Aufpreis</t>
        </r>
      </text>
    </comment>
    <comment ref="K23" authorId="1" shapeId="0" xr:uid="{114B8F68-DC1A-4E1E-B8CC-B70C6C0580F4}">
      <text>
        <r>
          <rPr>
            <b/>
            <sz val="9"/>
            <color indexed="81"/>
            <rFont val="Tahoma"/>
            <family val="2"/>
            <charset val="238"/>
          </rPr>
          <t>Dicke T [mm]:
50*, 60, 80, 100, 120, 133, 150, 172, 200, 220*, 240, 250*
*siehe Trimoterm Technische Spezifikation</t>
        </r>
      </text>
    </comment>
    <comment ref="L23" authorId="1" shapeId="0" xr:uid="{644E2FEA-1B01-4BF5-A3FA-1B243B15107D}">
      <text>
        <r>
          <rPr>
            <b/>
            <sz val="9"/>
            <color indexed="81"/>
            <rFont val="Tahoma"/>
            <family val="2"/>
            <charset val="238"/>
          </rPr>
          <t>Modul M [mm]:
1000 mm Standardmodul
1200 mm Standardmodul
600 mm bis 1200 mm verfügbar</t>
        </r>
      </text>
    </comment>
    <comment ref="M23" authorId="1" shapeId="0" xr:uid="{6954D30C-A47F-4047-B9E2-9D2CB90F44BC}">
      <text>
        <r>
          <rPr>
            <b/>
            <sz val="9"/>
            <color indexed="81"/>
            <rFont val="Tahoma"/>
            <family val="2"/>
            <charset val="238"/>
          </rPr>
          <t>Paneeltyp:
FTV
*für andere Paneeltypen bitte ein separates Dokument verwenden</t>
        </r>
      </text>
    </comment>
    <comment ref="N23" authorId="1" shapeId="0" xr:uid="{426B437C-26AA-4E63-9DC6-FFE40CA45305}">
      <text>
        <r>
          <rPr>
            <b/>
            <sz val="9"/>
            <color indexed="81"/>
            <rFont val="Tahoma"/>
            <family val="2"/>
            <charset val="238"/>
          </rPr>
          <t>Kernart:
Power T
Power S
Perform R
Perform C</t>
        </r>
      </text>
    </comment>
    <comment ref="O23" authorId="1" shapeId="0" xr:uid="{E63E1647-102B-481E-8685-9EEA6DBB124E}">
      <text>
        <r>
          <rPr>
            <b/>
            <sz val="9"/>
            <color indexed="81"/>
            <rFont val="Tahoma"/>
            <family val="2"/>
            <charset val="238"/>
          </rPr>
          <t>Stahlblechdicke:
0,45
0,50
0,55
0,60
0,63
0,65
0,675
0,70
0,75
0,80</t>
        </r>
      </text>
    </comment>
    <comment ref="P23" authorId="1" shapeId="0" xr:uid="{DB922DDB-78C3-4992-8CB4-B31B1D43010D}">
      <text>
        <r>
          <rPr>
            <sz val="9"/>
            <color indexed="81"/>
            <rFont val="Tahoma"/>
            <family val="2"/>
            <charset val="238"/>
          </rPr>
          <t>Beschichtung:
SP 25
SP 25
PVDF 25
PVDF 35
PUR 50
PVCF 150
HPS 200
PRISMA
PRISMA ELEMENTS
Inox 304
Inox 316L
Inox 316</t>
        </r>
      </text>
    </comment>
    <comment ref="R23" authorId="1" shapeId="0" xr:uid="{F319800A-19DF-41D1-A9F2-385BD348EFCA}">
      <text>
        <r>
          <rPr>
            <b/>
            <sz val="9"/>
            <color indexed="81"/>
            <rFont val="Tahoma"/>
            <family val="2"/>
            <charset val="238"/>
          </rPr>
          <t>Profiltyp Seite A (Außenseite):
M
M8
S*
V*
V2*
G*
M3*
* nicht anwendbar auf
   Paneele mit gerundeten Ecken</t>
        </r>
      </text>
    </comment>
    <comment ref="S23" authorId="1" shapeId="0" xr:uid="{C154D7E9-BE66-44F6-9C95-E5817D8B9D74}">
      <text>
        <r>
          <rPr>
            <b/>
            <sz val="9"/>
            <color indexed="81"/>
            <rFont val="Tahoma"/>
            <family val="2"/>
            <charset val="238"/>
          </rPr>
          <t>Stahlblechdicke:
0,45
0,50
0,55
0,60
0,63
0,65
0,675
0,70
0,75
0,80</t>
        </r>
      </text>
    </comment>
    <comment ref="T23" authorId="1" shapeId="0" xr:uid="{BDC2F718-E6ED-4370-BBAB-8CE58EFD7172}">
      <text>
        <r>
          <rPr>
            <b/>
            <sz val="9"/>
            <color indexed="81"/>
            <rFont val="Tahoma"/>
            <family val="2"/>
            <charset val="238"/>
          </rPr>
          <t>Beschichtung:
SP 25
SP 25
PVDF 25
PVDF 35
PUR 50
PVCF 150
HPS 200
PRISMA
PRISMA ELEMENTS
Inox 304
Inox 316L
Inox 316</t>
        </r>
      </text>
    </comment>
    <comment ref="V23" authorId="1" shapeId="0" xr:uid="{FE88CF98-BA5E-49EC-A2EE-CBFD12B3A6CD}">
      <text>
        <r>
          <rPr>
            <b/>
            <sz val="9"/>
            <color indexed="81"/>
            <rFont val="Tahoma"/>
            <family val="2"/>
            <charset val="238"/>
          </rPr>
          <t>Profiltyp Seite B (Innenseite):
S
V
V2
G
M2</t>
        </r>
      </text>
    </comment>
    <comment ref="Y23" authorId="0" shapeId="0" xr:uid="{B8275DD4-3797-4EB9-9DD0-DF38762D3686}">
      <text>
        <r>
          <rPr>
            <b/>
            <sz val="9"/>
            <color indexed="81"/>
            <rFont val="Tahoma"/>
            <family val="2"/>
            <charset val="238"/>
          </rPr>
          <t xml:space="preserve">Priorität A wird zuerst produziert und geliefert (höchste Priorität).
Priorität B kann mit Priorität A kombiniert werden, um Produktions- und Lieferkapazitäten zu optimieren.
Priorität C kann bei Bedarf ebenfalls mit Priorität A und Priorität B kombiniert werden, um Produktions- und Lieferkapazitäten weiter zu optimieren, wird ansonsten jedoch zuletzt bearbeitet.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<sst xmlns="http://schemas.openxmlformats.org/spreadsheetml/2006/main" count="845" uniqueCount="210">
  <si>
    <t>FTV</t>
  </si>
  <si>
    <t>Total [m2]</t>
  </si>
  <si>
    <t>P01</t>
  </si>
  <si>
    <t>Power T</t>
  </si>
  <si>
    <t>Position</t>
  </si>
  <si>
    <t>M</t>
  </si>
  <si>
    <t>T [mm]</t>
  </si>
  <si>
    <t>A [mm]</t>
  </si>
  <si>
    <t>B [mm]</t>
  </si>
  <si>
    <t>C [mm]</t>
  </si>
  <si>
    <t>A+B [mm]</t>
  </si>
  <si>
    <t>M [mm]</t>
  </si>
  <si>
    <t>A+B+C [mm]</t>
  </si>
  <si>
    <t>S</t>
  </si>
  <si>
    <t>RAL 1234</t>
  </si>
  <si>
    <t>SP 25</t>
  </si>
  <si>
    <t>Version</t>
  </si>
  <si>
    <t>1.0</t>
  </si>
  <si>
    <t>1.1</t>
  </si>
  <si>
    <t>1.2</t>
  </si>
  <si>
    <t>A min (B min)</t>
  </si>
  <si>
    <t>(A+B) min</t>
  </si>
  <si>
    <t>(A+B) max</t>
  </si>
  <si>
    <t>50 - 150 mm</t>
  </si>
  <si>
    <t>max. 8.000 mm</t>
  </si>
  <si>
    <t>T + 150 mm</t>
  </si>
  <si>
    <t>(A + B) min</t>
  </si>
  <si>
    <t>(A + B) max</t>
  </si>
  <si>
    <t>A min = B min</t>
  </si>
  <si>
    <t>A max (B max)</t>
  </si>
  <si>
    <t>B max (A max)</t>
  </si>
  <si>
    <t>50 - 250 mm</t>
  </si>
  <si>
    <t>2*T + 300 mm</t>
  </si>
  <si>
    <t>3.000 mm</t>
  </si>
  <si>
    <t>1.000 mm</t>
  </si>
  <si>
    <t>2.000 mm</t>
  </si>
  <si>
    <t>(A + B + C) max</t>
  </si>
  <si>
    <t>600 - 1200 mm</t>
  </si>
  <si>
    <t>B min</t>
  </si>
  <si>
    <t>A min (C min)</t>
  </si>
  <si>
    <t>A max (B max = C max)</t>
  </si>
  <si>
    <t>300 mm + 2T</t>
  </si>
  <si>
    <t>(A+B)</t>
  </si>
  <si>
    <t>L</t>
  </si>
  <si>
    <t>600 - 1.200 mm</t>
  </si>
  <si>
    <t>10.000 mm</t>
  </si>
  <si>
    <t>50 - 133 mm</t>
  </si>
  <si>
    <t>A min</t>
  </si>
  <si>
    <t>800 - 1.200 mm</t>
  </si>
  <si>
    <t>C min = 150 mm + T</t>
  </si>
  <si>
    <t>1.3</t>
  </si>
  <si>
    <t>A</t>
  </si>
  <si>
    <t>B</t>
  </si>
  <si>
    <t>X</t>
  </si>
  <si>
    <t>Wert OK</t>
  </si>
  <si>
    <t>Berechenter Wert, nicht ändern.</t>
  </si>
  <si>
    <t>Außerhalb der Grenzen/Kombo, Wert(e) ändern.</t>
  </si>
  <si>
    <t>Wie kopiert man Daten?</t>
  </si>
  <si>
    <t>Kundenbestellung Nr.:</t>
  </si>
  <si>
    <t>Trimo-Bestellung Nr.:</t>
  </si>
  <si>
    <t>Datum:</t>
  </si>
  <si>
    <t>Gebäude/Einheit:</t>
  </si>
  <si>
    <t>Modul
M [mm]</t>
  </si>
  <si>
    <t>Max</t>
  </si>
  <si>
    <t>MODUL</t>
  </si>
  <si>
    <t>Datum</t>
  </si>
  <si>
    <t>Benutzerhandbuch</t>
  </si>
  <si>
    <t>Referenzdokumente:</t>
  </si>
  <si>
    <t>Trimoterm Technische Spezifikation</t>
  </si>
  <si>
    <t>Horizontalfassadensystem Trimoterm FTV</t>
  </si>
  <si>
    <t>Wie gibt man Daten ein und kopiert sie?</t>
  </si>
  <si>
    <t>Die in den Zellen eingegebenen Werte werden automatisch gegen Produktionsgrenzen validiert und</t>
  </si>
  <si>
    <t>Wert eingeben</t>
  </si>
  <si>
    <t>Eingabe erforderlich.</t>
  </si>
  <si>
    <t>Innerhalb der Grenzen.</t>
  </si>
  <si>
    <t>Haftungsausschluss</t>
  </si>
  <si>
    <t>Projektname:</t>
  </si>
  <si>
    <t>Projektreferenz:</t>
  </si>
  <si>
    <t>Kundenname:</t>
  </si>
  <si>
    <t>Überarbeitung:</t>
  </si>
  <si>
    <t>Stahlblech Seite A (Außenseite)</t>
  </si>
  <si>
    <t>Stahlblech Seite B (Innenseite)</t>
  </si>
  <si>
    <t>Anmerkung</t>
  </si>
  <si>
    <t>Menge</t>
  </si>
  <si>
    <t>Priorität</t>
  </si>
  <si>
    <t>Fassade/Phase</t>
  </si>
  <si>
    <t>Menge
Q [PCS]</t>
  </si>
  <si>
    <t>Länge
L [mm]</t>
  </si>
  <si>
    <t>Dicke
T [mm]</t>
  </si>
  <si>
    <t>Kerntyp</t>
  </si>
  <si>
    <t>Dicke 
(Seite A) [mm]</t>
  </si>
  <si>
    <t>Beschichtungstyp 
(Seite A)</t>
  </si>
  <si>
    <t>Farbe 
(Seite A)</t>
  </si>
  <si>
    <t>Profiltyp 
(Seite A)</t>
  </si>
  <si>
    <t>Dicke 
(Seite B) [mm]</t>
  </si>
  <si>
    <t>Beschichtungstyp 
(Seite B)</t>
  </si>
  <si>
    <t>Farbe 
(Seite B)</t>
  </si>
  <si>
    <t>Profiltyp 
(Seite B)</t>
  </si>
  <si>
    <t>Gesamt
Q×L×M [m2]</t>
  </si>
  <si>
    <t>Achse-1/Phase-1</t>
  </si>
  <si>
    <t>Beispieldaten, bitte löschen</t>
  </si>
  <si>
    <t>Priorität A</t>
  </si>
  <si>
    <t>Die in den Zellen eingegebenen Werte werden automatisch gegen Produktionsgrenzen validiert und anschließend formatiert.</t>
  </si>
  <si>
    <t>Referenzdokumente</t>
  </si>
  <si>
    <t>Eckmaße</t>
  </si>
  <si>
    <t>Winkel
[°]</t>
  </si>
  <si>
    <t>Maßenprüfer für FTV scharfkantige L-förmige Ecke (quer)</t>
  </si>
  <si>
    <t>Geben Sie T, A und B ein, um zu prüfen, ob die Abmessungen der Ecke innerhalb der Grenze liegen:</t>
  </si>
  <si>
    <t>Min</t>
  </si>
  <si>
    <t>Winkel
a [°]</t>
  </si>
  <si>
    <t>Winkel
c [°]</t>
  </si>
  <si>
    <t>Länge
L=A+B+C [mm]</t>
  </si>
  <si>
    <t>Achse-2/Phase-1</t>
  </si>
  <si>
    <t>Geben Sie T, A, B und C ein, um zu prüfen, ob die Abmessungen der Ecke innerhalb der Grenzen liegen:</t>
  </si>
  <si>
    <t>Geben Sie T, A, B und M ein, um zu prüfen, ob die Abmessungen der Ecke innerhalb der Grenzen liegen:</t>
  </si>
  <si>
    <t>Geben Sie T, A, B, C und M ein, um zu prüfen, ob die Abmessungen der Ecke innerhalb der Grenzen liegen:</t>
  </si>
  <si>
    <t>Stahlblechdicke</t>
  </si>
  <si>
    <t>DICKE - T</t>
  </si>
  <si>
    <t>(Modul - 60 mm) - (T + 150 mm)</t>
  </si>
  <si>
    <t>Modul – 60 mm</t>
  </si>
  <si>
    <t>Modul - (T - 150 mm)</t>
  </si>
  <si>
    <t>Modul</t>
  </si>
  <si>
    <t>Was ist neu</t>
  </si>
  <si>
    <t>Profiltypen</t>
  </si>
  <si>
    <t>FASSADENPANEELE (FTV)</t>
  </si>
  <si>
    <t>Glattes Profil (G)</t>
  </si>
  <si>
    <t>S - Profil (S)</t>
  </si>
  <si>
    <t>V - Profil (V, V2)</t>
  </si>
  <si>
    <t>S - Profil (perforiert)</t>
  </si>
  <si>
    <t>V – Profil (V)</t>
  </si>
  <si>
    <t>V - Profil (V2)</t>
  </si>
  <si>
    <t>Trapezprofil</t>
  </si>
  <si>
    <t>Die Paneellängen reichen bis zu 14 m.</t>
  </si>
  <si>
    <t>Die Standardbreite der Paneele beträgt 1000 und 1200 mm.</t>
  </si>
  <si>
    <t>Trimoterm Perform C FTV-60/1000 MS</t>
  </si>
  <si>
    <t xml:space="preserve">Trimoterm </t>
  </si>
  <si>
    <t xml:space="preserve">Perform C </t>
  </si>
  <si>
    <t>(T)</t>
  </si>
  <si>
    <t>(M)</t>
  </si>
  <si>
    <t>Dicke</t>
  </si>
  <si>
    <t>A-Seite</t>
  </si>
  <si>
    <t>B-Seite</t>
  </si>
  <si>
    <t>(Außenseite)</t>
  </si>
  <si>
    <t>(Innenseite)</t>
  </si>
  <si>
    <t>Profiltyp</t>
  </si>
  <si>
    <t>Beispiel für Stahlblechmarkierung:</t>
  </si>
  <si>
    <t>extern: 0,55 mm SP 25 μm ANTHRAZIT</t>
  </si>
  <si>
    <t>- A-Seite (Außenseite): Dicke (0,55 mm) Beschichtungstyp (SP 25 μm) Farbe (ANTHRAZIT)</t>
  </si>
  <si>
    <t>Innen: 0,50 mm SP 25 μm GRAU WEISS</t>
  </si>
  <si>
    <t>- B-Seite (Innenseite): Dicke (0,50 mm) Beschichtungstyp (SP 25 μm) Farbe (GRAU WEISS)</t>
  </si>
  <si>
    <t>Das Prinzip zur Gestaltung der Seiten der gezeigten Eckelemente ist eine Grundrissansicht der vier Ecken eines Gebäudes mit Seitenbezeichnungen.</t>
  </si>
  <si>
    <t>Dokumenten-ID: TID10DT110DE</t>
  </si>
  <si>
    <t xml:space="preserve"> + feasible | - not feasible</t>
  </si>
  <si>
    <t>Anwendbarkeit des Stahlblechprofils:</t>
  </si>
  <si>
    <t>GERUNDET</t>
  </si>
  <si>
    <t>Trimoterm Brandschutzpaneele Broschüre</t>
  </si>
  <si>
    <t>Verpackung, Transport und Lagerung für Produkte von Trimo</t>
  </si>
  <si>
    <t>anschließend mit Excel-Tools für "Datenvalidierungen" und "Bedingte Formatierung" formatiert.</t>
  </si>
  <si>
    <t>Innerhalb begrenzter Grenzen, siehe Kommentar.</t>
  </si>
  <si>
    <t>Der Wert ist nicht OK.</t>
  </si>
  <si>
    <t>Um Daten (innerhalb desselben Blatts oder zwischen Blättern) zu kopieren, ist es wichtig, "Kopieren" und "Einfügen &gt; Werte" zu verwenden.</t>
  </si>
  <si>
    <t>Alle Validierungen und bedingten Formatierungen in den Zellen(n) zu behalten, in denen man einfügt.</t>
  </si>
  <si>
    <t>Stückliste</t>
  </si>
  <si>
    <t>FTV Wand- / Fassadenpaneel</t>
  </si>
  <si>
    <t>Stückliste Nr.:</t>
  </si>
  <si>
    <t>Paneeldaten</t>
  </si>
  <si>
    <t>Paneelmaße</t>
  </si>
  <si>
    <t>Paneeltyp</t>
  </si>
  <si>
    <t>Alle Validierungen und bedingten Formatierungen in den Zellen, in denen man einfügt (siehe Anweisungen), zu behalten.</t>
  </si>
  <si>
    <t>FTV L-Eckelement (quer)</t>
  </si>
  <si>
    <t>Maße
L=A+B [mm]</t>
  </si>
  <si>
    <t>FTV U-Eckelement (quer)</t>
  </si>
  <si>
    <t>Maßenprüfer für FTV scharfkantiges U-förmiges Eckelement (quer)</t>
  </si>
  <si>
    <t>FTV L-Eckelement (längs) _geschnittene Kanten</t>
  </si>
  <si>
    <t>Maße
A+B [mm]</t>
  </si>
  <si>
    <t>Maßprüfer für FTV L-Eckelement (längs)_geschnitten</t>
  </si>
  <si>
    <t>FTV L-Eckelement (längs)_Feder-Nut Kanten</t>
  </si>
  <si>
    <t>Maßprüfer für FTV L-Eckelement (längs)_voll</t>
  </si>
  <si>
    <t>FTV gerundetes L-Eckelement (längs)</t>
  </si>
  <si>
    <t>Maßenprüfer für FTV gerundetes L-Eckelement (längs)</t>
  </si>
  <si>
    <t>FTV gerundetes U-Eckelement (längs)</t>
  </si>
  <si>
    <t>Maße
A+B+C [mm]</t>
  </si>
  <si>
    <t>Maßenprüfer für FTV gerundetes U-Eckelement (längs)</t>
  </si>
  <si>
    <t>FTV scharfes L-Eckelement (quer)</t>
  </si>
  <si>
    <t>FTV scharfes U-Eckelement (quer)</t>
  </si>
  <si>
    <t>L – Paneelmodul</t>
  </si>
  <si>
    <t>FTV L-Eckelement (längs)_geschnitten</t>
  </si>
  <si>
    <t>PANEELLÄNGE - L</t>
  </si>
  <si>
    <t>FTV L-Eckelement (längs)_voll</t>
  </si>
  <si>
    <t>Mikroliniert (M)</t>
  </si>
  <si>
    <t>Mikroliniert (M, M3, M8)</t>
  </si>
  <si>
    <t>Mikroliniert (M2)</t>
  </si>
  <si>
    <t>Mikroliniert (M8)</t>
  </si>
  <si>
    <t>Das Standardbefestigungssystem Trimoterm FTV stellt die sichtbare Befestigungsmethode der Trimoterm-Paneele dar und eignet sich für die horizontale, vertikale und segmentiert gebogene Installation von Paneelen.</t>
  </si>
  <si>
    <t>Nicht-standardisierte Paneelbreiten können auf Sonderanweisung hergestellt werden.</t>
  </si>
  <si>
    <t>BEISPIEL ZUR PANEELMARKIERUNG:</t>
  </si>
  <si>
    <t>Paneelfamilie</t>
  </si>
  <si>
    <t>SCHARF GEKANTET</t>
  </si>
  <si>
    <t>LÄNGS</t>
  </si>
  <si>
    <t>1.4</t>
  </si>
  <si>
    <t>Document translated to DE and SL</t>
  </si>
  <si>
    <t>Release</t>
  </si>
  <si>
    <t>Added sheet: "FTV L corner (longi)_Full"</t>
  </si>
  <si>
    <t>List of Steel sheet thickness was made (to avoid issues with comma and dot)
Geometrical limits was correctet to align with Trimoterm FTV Book</t>
  </si>
  <si>
    <t>Priority column was added.</t>
  </si>
  <si>
    <t>Der Hauptzweck und einziger Zweck dieses Dokuments ist es, externen Designern eine Schnittlistentabelle mit integrierten Einschränkungen bereitzustellen. Die Trimo Group hält das volle Urheberrecht an den in diesem Dokument bereitgestellten Informationen und Details. Professionelle Sorgfalt wurde gewaltsam geleistet, um sicherzustellen, dass Informationen/Details korrekt, vollständig und nicht irreführend sind, jedoch übernimmt Trimo, einschließlich seiner Tochtergesellschaften, keine Verantwortung oder Haftung für Fehler oder Informationen, die als irreführend eingestuft werden. Informationen/Details in diesem Dokument dienen ausschließlich allgemeinen Zwecken. Die Nutzung erfolgt auf eigene Initiative und die Verantwortung für die Einhaltung lokaler Gesetze. Unter keinen Umständen haftet Trimo für Verluste oder Schäden, einschließlich ohne Verweigerung, indirekter oder daraus resultierender Verluste oder Schäden oder jeglicher Verluste oder Schäden, die sich aus Verlustgewinn aus oder im Zusammenhang mit der Nutzung dieses Dokuments ergeben. Jegliche Gleichungsänderung dieses Dokuments oder Instruktionstextes ist strengstens verboten. Alle von der Trimo Group veröffentlichten Informationen unterliegen einer kontinuierlichen Weiterentwicklung, und die in diesem Dokument enthaltenen Informationen und Details sind zum Zeitpunkt der Ausgabe aktuell. Es liegt in der Verantwortung des Nutzers, die aktuellsten Informationen von Trimo zu erhalten, wenn Informationen/Details für ein bestimmtes Projekt verwendet werden. Die letzte Version des Dokuments ist auf www.trimo-group.com verfügbar. Die neueste Version eines veröffentlichten Dokuments in englischer Sprache hat Vorrang vor anderen übersetzten Dokumenten.</t>
  </si>
  <si>
    <t>Trimoterm Technical Specification</t>
  </si>
  <si>
    <t>Horizontal Façade System Trimoterm FTV</t>
  </si>
  <si>
    <t>Trimoterm Fireproof Panels Brochure</t>
  </si>
  <si>
    <t>Packaging transport and storage for Trimo products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</si>
</sst>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0.00_);_(&quot;€&quot;* \(#,##0.00\);_(&quot;€&quot;* &quot;-&quot;??_);_(@_)"/>
    <numFmt numFmtId="165" formatCode="0.000"/>
  </numFmts>
  <fonts count="36" x14ac:knownFonts="1">
    <font>
      <sz val="11"/>
      <color theme="1"/>
      <name val="Arial"/>
      <family val="2"/>
      <charset val="238"/>
      <scheme val="minor"/>
    </font>
    <font>
      <sz val="11"/>
      <color theme="1"/>
      <name val="Arial"/>
      <family val="2"/>
      <charset val="238"/>
      <scheme val="minor"/>
    </font>
    <font>
      <b/>
      <sz val="11"/>
      <color theme="1"/>
      <name val="Arial"/>
      <family val="2"/>
      <charset val="238"/>
      <scheme val="minor"/>
    </font>
    <font>
      <sz val="11"/>
      <name val="Arial"/>
      <family val="2"/>
      <charset val="238"/>
      <scheme val="minor"/>
    </font>
    <font>
      <sz val="8"/>
      <name val="Arial"/>
      <family val="2"/>
      <charset val="238"/>
      <scheme val="minor"/>
    </font>
    <font>
      <sz val="10"/>
      <name val="Arial"/>
      <family val="2"/>
    </font>
    <font>
      <u/>
      <sz val="11"/>
      <color theme="10"/>
      <name val="Arial"/>
      <family val="2"/>
      <charset val="238"/>
      <scheme val="minor"/>
    </font>
    <font>
      <b/>
      <sz val="12"/>
      <color theme="1"/>
      <name val="Arial"/>
      <family val="2"/>
      <charset val="238"/>
      <scheme val="minor"/>
    </font>
    <font>
      <sz val="9"/>
      <color indexed="81"/>
      <name val="Tahoma"/>
      <family val="2"/>
      <charset val="238"/>
    </font>
    <font>
      <b/>
      <sz val="9"/>
      <color indexed="81"/>
      <name val="Tahoma"/>
      <family val="2"/>
      <charset val="238"/>
    </font>
    <font>
      <sz val="11"/>
      <color theme="5"/>
      <name val="Arial"/>
      <family val="2"/>
      <charset val="238"/>
      <scheme val="minor"/>
    </font>
    <font>
      <sz val="11"/>
      <color theme="7"/>
      <name val="Arial"/>
      <family val="2"/>
      <charset val="238"/>
      <scheme val="minor"/>
    </font>
    <font>
      <sz val="11"/>
      <color theme="6"/>
      <name val="Arial"/>
      <family val="2"/>
      <charset val="238"/>
      <scheme val="minor"/>
    </font>
    <font>
      <b/>
      <sz val="11"/>
      <name val="Arial"/>
      <family val="2"/>
      <charset val="238"/>
      <scheme val="minor"/>
    </font>
    <font>
      <sz val="10"/>
      <color theme="1"/>
      <name val="Arial"/>
      <family val="2"/>
      <charset val="238"/>
      <scheme val="minor"/>
    </font>
    <font>
      <strike/>
      <sz val="11"/>
      <color theme="1"/>
      <name val="Arial"/>
      <family val="2"/>
      <charset val="238"/>
      <scheme val="minor"/>
    </font>
    <font>
      <strike/>
      <sz val="11"/>
      <name val="Arial"/>
      <family val="2"/>
      <charset val="238"/>
      <scheme val="minor"/>
    </font>
    <font>
      <sz val="11"/>
      <color theme="4"/>
      <name val="Arial"/>
      <family val="2"/>
      <charset val="238"/>
      <scheme val="minor"/>
    </font>
    <font>
      <b/>
      <sz val="11"/>
      <color rgb="FF000000"/>
      <name val="Arial"/>
      <family val="2"/>
      <charset val="238"/>
      <scheme val="minor"/>
    </font>
    <font>
      <sz val="10"/>
      <color theme="1" tint="0.499984740745262"/>
      <name val="Arial"/>
      <family val="2"/>
      <charset val="238"/>
      <scheme val="minor"/>
    </font>
    <font>
      <i/>
      <sz val="11"/>
      <color theme="1" tint="0.499984740745262"/>
      <name val="Arial"/>
      <family val="2"/>
      <charset val="238"/>
      <scheme val="minor"/>
    </font>
    <font>
      <sz val="11"/>
      <color theme="1"/>
      <name val="Aptos Light"/>
      <family val="2"/>
    </font>
    <font>
      <b/>
      <sz val="12"/>
      <color theme="1" tint="4.9989318521683403E-2"/>
      <name val="Aptos"/>
      <family val="2"/>
    </font>
    <font>
      <sz val="20"/>
      <color theme="1"/>
      <name val="Aptos"/>
      <family val="2"/>
    </font>
    <font>
      <sz val="11"/>
      <color theme="1"/>
      <name val="Aptos"/>
      <family val="2"/>
    </font>
    <font>
      <i/>
      <sz val="9"/>
      <color theme="1" tint="0.499984740745262"/>
      <name val="Arial"/>
      <family val="2"/>
      <charset val="238"/>
      <scheme val="minor"/>
    </font>
    <font>
      <b/>
      <sz val="12"/>
      <color theme="1"/>
      <name val="Aptos"/>
      <family val="2"/>
    </font>
    <font>
      <sz val="8"/>
      <color theme="1" tint="0.499984740745262"/>
      <name val="Arial"/>
      <family val="2"/>
      <charset val="238"/>
      <scheme val="minor"/>
    </font>
    <font>
      <b/>
      <sz val="9"/>
      <color theme="1" tint="0.249977111117893"/>
      <name val="Arial"/>
      <family val="2"/>
      <charset val="238"/>
      <scheme val="minor"/>
    </font>
    <font>
      <sz val="9"/>
      <color theme="1" tint="0.499984740745262"/>
      <name val="Arial"/>
      <family val="2"/>
      <charset val="238"/>
      <scheme val="minor"/>
    </font>
    <font>
      <sz val="10"/>
      <color theme="1" tint="0.249977111117893"/>
      <name val="Arial"/>
      <family val="2"/>
      <charset val="238"/>
      <scheme val="minor"/>
    </font>
    <font>
      <b/>
      <sz val="11"/>
      <color theme="1" tint="0.249977111117893"/>
      <name val="Arial"/>
      <family val="2"/>
      <charset val="238"/>
      <scheme val="minor"/>
    </font>
    <font>
      <b/>
      <sz val="10"/>
      <color theme="1" tint="0.249977111117893"/>
      <name val="Arial"/>
      <family val="2"/>
      <charset val="238"/>
      <scheme val="minor"/>
    </font>
    <font>
      <sz val="11"/>
      <color theme="1" tint="0.249977111117893"/>
      <name val="Arial"/>
      <family val="2"/>
      <charset val="238"/>
      <scheme val="minor"/>
    </font>
    <font>
      <b/>
      <sz val="8"/>
      <color theme="1" tint="0.249977111117893"/>
      <name val="Arial"/>
      <family val="2"/>
      <charset val="238"/>
      <scheme val="minor"/>
    </font>
    <font>
      <b/>
      <sz val="10"/>
      <color theme="1" tint="0.499984740745262"/>
      <name val="Arial"/>
      <family val="2"/>
      <charset val="238"/>
      <scheme val="minor"/>
    </font>
  </fonts>
  <fills count="12">
    <fill>
      <patternFill patternType="none"/>
    </fill>
    <fill>
      <patternFill patternType="gray125"/>
    </fill>
    <fill>
      <patternFill patternType="solid">
        <fgColor theme="7" tint="0.79998168889431442"/>
        <bgColor indexed="64"/>
      </patternFill>
    </fill>
    <fill>
      <patternFill patternType="solid">
        <fgColor theme="6"/>
        <bgColor indexed="64"/>
      </patternFill>
    </fill>
    <fill>
      <patternFill patternType="solid">
        <fgColor theme="2"/>
        <bgColor indexed="64"/>
      </patternFill>
    </fill>
    <fill>
      <patternFill patternType="solid">
        <fgColor rgb="FFFFCCCC"/>
        <bgColor indexed="64"/>
      </patternFill>
    </fill>
    <fill>
      <patternFill patternType="solid">
        <fgColor theme="0" tint="-4.9989318521683403E-2"/>
        <bgColor indexed="64"/>
      </patternFill>
    </fill>
    <fill>
      <patternFill patternType="solid">
        <fgColor rgb="FFE6E7E9"/>
        <bgColor indexed="64"/>
      </patternFill>
    </fill>
    <fill>
      <patternFill patternType="solid">
        <fgColor rgb="FFD1D2D4"/>
        <bgColor indexed="64"/>
      </patternFill>
    </fill>
    <fill>
      <patternFill patternType="solid">
        <fgColor theme="0"/>
        <bgColor indexed="64"/>
      </patternFill>
    </fill>
    <fill>
      <patternFill patternType="solid">
        <fgColor theme="0"/>
        <bgColor rgb="FF000000"/>
      </patternFill>
    </fill>
    <fill>
      <patternFill patternType="solid">
        <fgColor theme="0" tint="-0.14999847407452621"/>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theme="0"/>
      </left>
      <right style="medium">
        <color theme="0"/>
      </right>
      <top style="medium">
        <color theme="0"/>
      </top>
      <bottom style="medium">
        <color theme="0"/>
      </bottom>
      <diagonal/>
    </border>
    <border>
      <left style="thin">
        <color indexed="64"/>
      </left>
      <right style="thin">
        <color indexed="64"/>
      </right>
      <top/>
      <bottom style="thin">
        <color rgb="FF000000"/>
      </bottom>
      <diagonal/>
    </border>
    <border>
      <left/>
      <right/>
      <top/>
      <bottom style="thin">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0"/>
      </top>
      <bottom style="thin">
        <color theme="0"/>
      </bottom>
      <diagonal/>
    </border>
    <border>
      <left/>
      <right/>
      <top style="thin">
        <color theme="0"/>
      </top>
      <bottom/>
      <diagonal/>
    </border>
  </borders>
  <cellStyleXfs count="11">
    <xf numFmtId="0" fontId="0" fillId="0" borderId="0"/>
    <xf numFmtId="0" fontId="5" fillId="0" borderId="0"/>
    <xf numFmtId="164" fontId="1" fillId="0" borderId="0" applyFont="0" applyFill="0" applyBorder="0" applyAlignment="0" applyProtection="0"/>
    <xf numFmtId="0" fontId="6" fillId="0" borderId="0" applyNumberForma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cellStyleXfs>
  <cellXfs count="138">
    <xf numFmtId="0" fontId="0" fillId="0" borderId="0" xfId="0"/>
    <xf numFmtId="0" fontId="2" fillId="0" borderId="0" xfId="0" applyFont="1"/>
    <xf numFmtId="0" fontId="0" fillId="2" borderId="0" xfId="0" applyFill="1"/>
    <xf numFmtId="0" fontId="0" fillId="0" borderId="1" xfId="0" applyBorder="1"/>
    <xf numFmtId="0" fontId="0" fillId="4" borderId="1" xfId="0" applyFill="1" applyBorder="1" applyAlignment="1" applyProtection="1">
      <alignment horizontal="center"/>
      <protection locked="0"/>
    </xf>
    <xf numFmtId="0" fontId="3" fillId="4" borderId="1" xfId="0" applyFont="1" applyFill="1" applyBorder="1" applyAlignment="1" applyProtection="1">
      <alignment horizontal="center"/>
      <protection locked="0"/>
    </xf>
    <xf numFmtId="1" fontId="0" fillId="4" borderId="1" xfId="0" applyNumberFormat="1" applyFill="1" applyBorder="1" applyAlignment="1" applyProtection="1">
      <alignment horizontal="center"/>
      <protection locked="0"/>
    </xf>
    <xf numFmtId="0" fontId="0" fillId="4" borderId="1" xfId="0" applyFill="1" applyBorder="1" applyProtection="1">
      <protection locked="0"/>
    </xf>
    <xf numFmtId="0" fontId="3" fillId="3" borderId="1" xfId="0" applyFont="1" applyFill="1" applyBorder="1" applyAlignment="1" applyProtection="1">
      <alignment horizontal="center"/>
      <protection locked="0"/>
    </xf>
    <xf numFmtId="0" fontId="0" fillId="3" borderId="0" xfId="0" applyFill="1"/>
    <xf numFmtId="0" fontId="0" fillId="4" borderId="0" xfId="0" applyFill="1"/>
    <xf numFmtId="0" fontId="0" fillId="5" borderId="0" xfId="0" applyFill="1"/>
    <xf numFmtId="2" fontId="0" fillId="4" borderId="2" xfId="0" applyNumberFormat="1" applyFill="1" applyBorder="1" applyAlignment="1" applyProtection="1">
      <alignment horizontal="center"/>
      <protection locked="0"/>
    </xf>
    <xf numFmtId="2" fontId="0" fillId="4" borderId="1" xfId="0" applyNumberFormat="1" applyFill="1" applyBorder="1" applyAlignment="1" applyProtection="1">
      <alignment horizontal="center"/>
      <protection locked="0"/>
    </xf>
    <xf numFmtId="0" fontId="0" fillId="4" borderId="1" xfId="0" applyFill="1" applyBorder="1"/>
    <xf numFmtId="0" fontId="0" fillId="3" borderId="1" xfId="0" applyFill="1" applyBorder="1"/>
    <xf numFmtId="0" fontId="0" fillId="2" borderId="1" xfId="0" applyFill="1" applyBorder="1"/>
    <xf numFmtId="0" fontId="0" fillId="5" borderId="1" xfId="0" applyFill="1" applyBorder="1"/>
    <xf numFmtId="0" fontId="0" fillId="4" borderId="4" xfId="0" applyFill="1" applyBorder="1" applyAlignment="1" applyProtection="1">
      <alignment horizontal="center"/>
      <protection locked="0"/>
    </xf>
    <xf numFmtId="165" fontId="0" fillId="3" borderId="3" xfId="0" applyNumberFormat="1" applyFill="1" applyBorder="1" applyProtection="1">
      <protection locked="0"/>
    </xf>
    <xf numFmtId="0" fontId="15" fillId="4" borderId="8" xfId="0" applyFont="1" applyFill="1" applyBorder="1" applyAlignment="1" applyProtection="1">
      <alignment horizontal="center"/>
      <protection locked="0"/>
    </xf>
    <xf numFmtId="0" fontId="15" fillId="4" borderId="9" xfId="0" applyFont="1" applyFill="1" applyBorder="1" applyAlignment="1" applyProtection="1">
      <alignment horizontal="center"/>
      <protection locked="0"/>
    </xf>
    <xf numFmtId="0" fontId="16" fillId="4" borderId="9" xfId="0" applyFont="1" applyFill="1" applyBorder="1" applyAlignment="1" applyProtection="1">
      <alignment horizontal="center"/>
      <protection locked="0"/>
    </xf>
    <xf numFmtId="1" fontId="15" fillId="4" borderId="9" xfId="0" applyNumberFormat="1" applyFont="1" applyFill="1" applyBorder="1" applyAlignment="1" applyProtection="1">
      <alignment horizontal="center"/>
      <protection locked="0"/>
    </xf>
    <xf numFmtId="2" fontId="15" fillId="4" borderId="9" xfId="0" applyNumberFormat="1" applyFont="1" applyFill="1" applyBorder="1" applyAlignment="1" applyProtection="1">
      <alignment horizontal="center"/>
      <protection locked="0"/>
    </xf>
    <xf numFmtId="0" fontId="15" fillId="4" borderId="9" xfId="0" applyFont="1" applyFill="1" applyBorder="1" applyProtection="1">
      <protection locked="0"/>
    </xf>
    <xf numFmtId="165" fontId="15" fillId="3" borderId="10" xfId="0" applyNumberFormat="1" applyFont="1" applyFill="1" applyBorder="1" applyProtection="1">
      <protection locked="0"/>
    </xf>
    <xf numFmtId="0" fontId="0" fillId="4" borderId="12" xfId="0" applyFill="1" applyBorder="1" applyAlignment="1" applyProtection="1">
      <alignment horizontal="center"/>
      <protection locked="0"/>
    </xf>
    <xf numFmtId="0" fontId="0" fillId="4" borderId="13" xfId="0" applyFill="1" applyBorder="1" applyAlignment="1" applyProtection="1">
      <alignment horizontal="center"/>
      <protection locked="0"/>
    </xf>
    <xf numFmtId="0" fontId="3" fillId="4" borderId="13" xfId="0" applyFont="1" applyFill="1" applyBorder="1" applyAlignment="1" applyProtection="1">
      <alignment horizontal="center"/>
      <protection locked="0"/>
    </xf>
    <xf numFmtId="165" fontId="0" fillId="3" borderId="11" xfId="0" applyNumberFormat="1" applyFill="1" applyBorder="1" applyProtection="1">
      <protection locked="0"/>
    </xf>
    <xf numFmtId="0" fontId="0" fillId="4" borderId="8" xfId="0" applyFill="1" applyBorder="1" applyAlignment="1" applyProtection="1">
      <alignment horizontal="center"/>
      <protection locked="0"/>
    </xf>
    <xf numFmtId="0" fontId="0" fillId="4" borderId="9" xfId="0" applyFill="1" applyBorder="1" applyAlignment="1" applyProtection="1">
      <alignment horizontal="center"/>
      <protection locked="0"/>
    </xf>
    <xf numFmtId="0" fontId="3" fillId="4" borderId="9" xfId="0" applyFont="1" applyFill="1" applyBorder="1" applyAlignment="1" applyProtection="1">
      <alignment horizontal="center"/>
      <protection locked="0"/>
    </xf>
    <xf numFmtId="0" fontId="0" fillId="4" borderId="9" xfId="0" applyFill="1" applyBorder="1" applyAlignment="1" applyProtection="1">
      <alignment horizontal="right"/>
      <protection locked="0"/>
    </xf>
    <xf numFmtId="0" fontId="16" fillId="3" borderId="9" xfId="0" applyFont="1" applyFill="1" applyBorder="1" applyAlignment="1" applyProtection="1">
      <alignment horizontal="center"/>
      <protection locked="0"/>
    </xf>
    <xf numFmtId="2" fontId="15" fillId="4" borderId="13" xfId="0" applyNumberFormat="1" applyFont="1" applyFill="1" applyBorder="1" applyAlignment="1" applyProtection="1">
      <alignment horizontal="center"/>
      <protection locked="0"/>
    </xf>
    <xf numFmtId="0" fontId="3" fillId="3" borderId="13" xfId="0" applyFont="1" applyFill="1" applyBorder="1" applyAlignment="1" applyProtection="1">
      <alignment horizontal="center"/>
      <protection locked="0"/>
    </xf>
    <xf numFmtId="0" fontId="0" fillId="4" borderId="13" xfId="0" applyFill="1" applyBorder="1" applyAlignment="1" applyProtection="1">
      <alignment horizontal="right"/>
      <protection locked="0"/>
    </xf>
    <xf numFmtId="0" fontId="20" fillId="0" borderId="0" xfId="0" applyFont="1"/>
    <xf numFmtId="0" fontId="24" fillId="0" borderId="0" xfId="0" applyFont="1"/>
    <xf numFmtId="0" fontId="24" fillId="0" borderId="0" xfId="0" quotePrefix="1" applyFont="1"/>
    <xf numFmtId="14" fontId="24" fillId="0" borderId="0" xfId="0" applyNumberFormat="1" applyFont="1" applyAlignment="1">
      <alignment horizontal="center"/>
    </xf>
    <xf numFmtId="0" fontId="24" fillId="0" borderId="0" xfId="0" applyFont="1" applyAlignment="1">
      <alignment horizontal="center"/>
    </xf>
    <xf numFmtId="0" fontId="26" fillId="0" borderId="0" xfId="0" applyFont="1"/>
    <xf numFmtId="0" fontId="0" fillId="0" borderId="0" xfId="0" applyProtection="1">
      <protection locked="0"/>
    </xf>
    <xf numFmtId="0" fontId="2" fillId="0" borderId="0" xfId="0" applyFont="1" applyProtection="1">
      <protection locked="0"/>
    </xf>
    <xf numFmtId="0" fontId="0" fillId="0" borderId="1" xfId="0" applyBorder="1" applyProtection="1">
      <protection locked="0"/>
    </xf>
    <xf numFmtId="0" fontId="21" fillId="4" borderId="3" xfId="0" applyFont="1" applyFill="1" applyBorder="1" applyProtection="1">
      <protection locked="0"/>
    </xf>
    <xf numFmtId="0" fontId="14" fillId="0" borderId="0" xfId="0" applyFont="1" applyProtection="1">
      <protection locked="0"/>
    </xf>
    <xf numFmtId="0" fontId="2" fillId="0" borderId="1" xfId="0" applyFont="1" applyBorder="1" applyProtection="1">
      <protection locked="0"/>
    </xf>
    <xf numFmtId="0" fontId="0" fillId="0" borderId="0" xfId="0" applyAlignment="1" applyProtection="1">
      <alignment horizontal="center"/>
      <protection locked="0"/>
    </xf>
    <xf numFmtId="0" fontId="0" fillId="0" borderId="0" xfId="0" applyAlignment="1" applyProtection="1">
      <alignment horizontal="right"/>
      <protection locked="0"/>
    </xf>
    <xf numFmtId="165" fontId="0" fillId="0" borderId="0" xfId="0" applyNumberFormat="1" applyProtection="1">
      <protection locked="0"/>
    </xf>
    <xf numFmtId="165" fontId="2" fillId="0" borderId="0" xfId="0" applyNumberFormat="1" applyFont="1" applyProtection="1">
      <protection locked="0"/>
    </xf>
    <xf numFmtId="0" fontId="0" fillId="4" borderId="0" xfId="0" applyFill="1" applyProtection="1">
      <protection locked="0"/>
    </xf>
    <xf numFmtId="0" fontId="0" fillId="3" borderId="1" xfId="0" applyFill="1" applyBorder="1" applyProtection="1">
      <protection locked="0"/>
    </xf>
    <xf numFmtId="0" fontId="0" fillId="3" borderId="0" xfId="0" applyFill="1" applyProtection="1">
      <protection locked="0"/>
    </xf>
    <xf numFmtId="0" fontId="0" fillId="2" borderId="1" xfId="0" applyFill="1" applyBorder="1" applyProtection="1">
      <protection locked="0"/>
    </xf>
    <xf numFmtId="0" fontId="0" fillId="2" borderId="0" xfId="0" applyFill="1" applyProtection="1">
      <protection locked="0"/>
    </xf>
    <xf numFmtId="0" fontId="0" fillId="5" borderId="1" xfId="0" applyFill="1" applyBorder="1" applyProtection="1">
      <protection locked="0"/>
    </xf>
    <xf numFmtId="0" fontId="0" fillId="5" borderId="0" xfId="0" applyFill="1" applyProtection="1">
      <protection locked="0"/>
    </xf>
    <xf numFmtId="0" fontId="6" fillId="0" borderId="0" xfId="3" applyProtection="1">
      <protection locked="0"/>
    </xf>
    <xf numFmtId="0" fontId="13" fillId="0" borderId="0" xfId="0" applyFont="1" applyProtection="1">
      <protection locked="0"/>
    </xf>
    <xf numFmtId="0" fontId="3" fillId="0" borderId="0" xfId="0" applyFont="1" applyProtection="1">
      <protection locked="0"/>
    </xf>
    <xf numFmtId="0" fontId="3" fillId="0" borderId="0" xfId="0" applyFont="1" applyAlignment="1" applyProtection="1">
      <alignment horizontal="center"/>
      <protection locked="0"/>
    </xf>
    <xf numFmtId="0" fontId="17" fillId="4" borderId="1" xfId="0" applyFont="1" applyFill="1" applyBorder="1" applyAlignment="1" applyProtection="1">
      <alignment horizontal="center"/>
      <protection locked="0"/>
    </xf>
    <xf numFmtId="0" fontId="10" fillId="0" borderId="0" xfId="0" applyFont="1" applyAlignment="1" applyProtection="1">
      <alignment horizontal="center"/>
      <protection locked="0"/>
    </xf>
    <xf numFmtId="0" fontId="11" fillId="0" borderId="0" xfId="0" applyFont="1" applyAlignment="1" applyProtection="1">
      <alignment horizontal="center"/>
      <protection locked="0"/>
    </xf>
    <xf numFmtId="0" fontId="19" fillId="0" borderId="0" xfId="0" applyFont="1" applyAlignment="1" applyProtection="1">
      <alignment vertical="top"/>
      <protection locked="0"/>
    </xf>
    <xf numFmtId="0" fontId="12" fillId="0" borderId="0" xfId="0" applyFont="1" applyProtection="1">
      <protection locked="0"/>
    </xf>
    <xf numFmtId="0" fontId="19" fillId="0" borderId="0" xfId="0" applyFont="1" applyAlignment="1" applyProtection="1">
      <alignment vertical="top" wrapText="1"/>
      <protection locked="0"/>
    </xf>
    <xf numFmtId="0" fontId="0" fillId="0" borderId="0" xfId="0" applyProtection="1">
      <protection hidden="1"/>
    </xf>
    <xf numFmtId="0" fontId="2" fillId="0" borderId="0" xfId="0" applyFont="1" applyProtection="1">
      <protection hidden="1"/>
    </xf>
    <xf numFmtId="0" fontId="22" fillId="0" borderId="0" xfId="0" applyFont="1" applyProtection="1">
      <protection hidden="1"/>
    </xf>
    <xf numFmtId="0" fontId="7" fillId="0" borderId="0" xfId="0" applyFont="1" applyProtection="1">
      <protection hidden="1"/>
    </xf>
    <xf numFmtId="0" fontId="23" fillId="0" borderId="0" xfId="0" applyFont="1" applyProtection="1">
      <protection hidden="1"/>
    </xf>
    <xf numFmtId="49" fontId="25" fillId="0" borderId="0" xfId="0" applyNumberFormat="1" applyFont="1" applyAlignment="1" applyProtection="1">
      <alignment horizontal="right" vertical="top"/>
      <protection hidden="1"/>
    </xf>
    <xf numFmtId="49" fontId="25" fillId="0" borderId="0" xfId="0" applyNumberFormat="1" applyFont="1" applyAlignment="1" applyProtection="1">
      <alignment horizontal="left" vertical="top"/>
      <protection hidden="1"/>
    </xf>
    <xf numFmtId="0" fontId="0" fillId="0" borderId="1" xfId="0" applyBorder="1" applyProtection="1">
      <protection hidden="1"/>
    </xf>
    <xf numFmtId="0" fontId="21" fillId="4" borderId="3" xfId="0" applyFont="1" applyFill="1" applyBorder="1" applyProtection="1">
      <protection hidden="1"/>
    </xf>
    <xf numFmtId="0" fontId="21" fillId="4" borderId="4" xfId="0" applyFont="1" applyFill="1" applyBorder="1" applyProtection="1">
      <protection hidden="1"/>
    </xf>
    <xf numFmtId="0" fontId="0" fillId="4" borderId="4" xfId="0" applyFill="1" applyBorder="1" applyProtection="1">
      <protection hidden="1"/>
    </xf>
    <xf numFmtId="0" fontId="20" fillId="6" borderId="1" xfId="0" applyFont="1" applyFill="1" applyBorder="1" applyAlignment="1" applyProtection="1">
      <alignment wrapText="1"/>
      <protection hidden="1"/>
    </xf>
    <xf numFmtId="0" fontId="2" fillId="3" borderId="6" xfId="0" applyFont="1" applyFill="1" applyBorder="1" applyAlignment="1" applyProtection="1">
      <alignment horizontal="center" vertical="center" wrapText="1"/>
      <protection hidden="1"/>
    </xf>
    <xf numFmtId="0" fontId="2" fillId="3" borderId="2" xfId="0" applyFont="1" applyFill="1" applyBorder="1" applyAlignment="1" applyProtection="1">
      <alignment horizontal="center" vertical="center" wrapText="1"/>
      <protection hidden="1"/>
    </xf>
    <xf numFmtId="0" fontId="2" fillId="3" borderId="7" xfId="0" applyFont="1" applyFill="1" applyBorder="1" applyAlignment="1" applyProtection="1">
      <alignment horizontal="center" vertical="center" wrapText="1"/>
      <protection hidden="1"/>
    </xf>
    <xf numFmtId="0" fontId="18" fillId="0" borderId="0" xfId="0" applyFont="1" applyProtection="1">
      <protection locked="0"/>
    </xf>
    <xf numFmtId="0" fontId="20" fillId="0" borderId="0" xfId="0" applyFont="1" applyProtection="1">
      <protection hidden="1"/>
    </xf>
    <xf numFmtId="0" fontId="27" fillId="0" borderId="0" xfId="0" applyFont="1" applyAlignment="1" applyProtection="1">
      <alignment vertical="top"/>
      <protection hidden="1"/>
    </xf>
    <xf numFmtId="16" fontId="24" fillId="0" borderId="0" xfId="0" quotePrefix="1" applyNumberFormat="1" applyFont="1"/>
    <xf numFmtId="0" fontId="28" fillId="8" borderId="14" xfId="0" applyFont="1" applyFill="1" applyBorder="1" applyAlignment="1">
      <alignment horizontal="left" vertical="center"/>
    </xf>
    <xf numFmtId="0" fontId="29" fillId="7" borderId="14" xfId="0" applyFont="1" applyFill="1" applyBorder="1" applyAlignment="1">
      <alignment vertical="center"/>
    </xf>
    <xf numFmtId="0" fontId="24" fillId="0" borderId="0" xfId="0" quotePrefix="1" applyFont="1" applyAlignment="1">
      <alignment vertical="top"/>
    </xf>
    <xf numFmtId="14" fontId="24" fillId="0" borderId="0" xfId="0" applyNumberFormat="1" applyFont="1" applyAlignment="1">
      <alignment horizontal="center" vertical="top"/>
    </xf>
    <xf numFmtId="0" fontId="24" fillId="0" borderId="0" xfId="0" applyFont="1" applyAlignment="1">
      <alignment vertical="top" wrapText="1"/>
    </xf>
    <xf numFmtId="0" fontId="0" fillId="0" borderId="2" xfId="0" applyBorder="1" applyAlignment="1" applyProtection="1">
      <alignment horizontal="center"/>
      <protection locked="0"/>
    </xf>
    <xf numFmtId="0" fontId="0" fillId="0" borderId="1" xfId="0" applyBorder="1" applyAlignment="1" applyProtection="1">
      <alignment horizontal="center"/>
      <protection locked="0"/>
    </xf>
    <xf numFmtId="2" fontId="0" fillId="3" borderId="3" xfId="0" applyNumberFormat="1" applyFill="1" applyBorder="1" applyProtection="1">
      <protection locked="0"/>
    </xf>
    <xf numFmtId="2" fontId="15" fillId="3" borderId="10" xfId="0" applyNumberFormat="1" applyFont="1" applyFill="1" applyBorder="1" applyProtection="1">
      <protection locked="0"/>
    </xf>
    <xf numFmtId="2" fontId="0" fillId="3" borderId="10" xfId="0" applyNumberFormat="1" applyFill="1" applyBorder="1" applyProtection="1">
      <protection locked="0"/>
    </xf>
    <xf numFmtId="0" fontId="0" fillId="9" borderId="2" xfId="0" applyFill="1" applyBorder="1" applyAlignment="1" applyProtection="1">
      <alignment horizontal="center"/>
      <protection locked="0"/>
    </xf>
    <xf numFmtId="0" fontId="0" fillId="10" borderId="2" xfId="0" applyFill="1" applyBorder="1" applyAlignment="1" applyProtection="1">
      <alignment horizontal="center"/>
      <protection locked="0"/>
    </xf>
    <xf numFmtId="0" fontId="0" fillId="0" borderId="13" xfId="0" applyBorder="1" applyProtection="1">
      <protection locked="0"/>
    </xf>
    <xf numFmtId="0" fontId="2" fillId="3" borderId="15" xfId="0" applyFont="1" applyFill="1" applyBorder="1" applyAlignment="1" applyProtection="1">
      <alignment horizontal="center" vertical="center" wrapText="1"/>
      <protection hidden="1"/>
    </xf>
    <xf numFmtId="0" fontId="20" fillId="6" borderId="1" xfId="0" applyFont="1" applyFill="1" applyBorder="1" applyAlignment="1" applyProtection="1">
      <alignment horizontal="center" wrapText="1"/>
      <protection hidden="1"/>
    </xf>
    <xf numFmtId="0" fontId="30" fillId="0" borderId="0" xfId="0" applyFont="1"/>
    <xf numFmtId="0" fontId="31" fillId="0" borderId="0" xfId="0" applyFont="1"/>
    <xf numFmtId="0" fontId="32" fillId="11" borderId="16" xfId="0" applyFont="1" applyFill="1" applyBorder="1"/>
    <xf numFmtId="0" fontId="31" fillId="11" borderId="16" xfId="0" applyFont="1" applyFill="1" applyBorder="1"/>
    <xf numFmtId="0" fontId="33" fillId="0" borderId="17" xfId="0" applyFont="1" applyBorder="1" applyAlignment="1">
      <alignment horizontal="center"/>
    </xf>
    <xf numFmtId="0" fontId="30" fillId="11" borderId="18" xfId="0" applyFont="1" applyFill="1" applyBorder="1"/>
    <xf numFmtId="0" fontId="33" fillId="11" borderId="18" xfId="0" applyFont="1" applyFill="1" applyBorder="1"/>
    <xf numFmtId="0" fontId="34" fillId="0" borderId="17" xfId="0" applyFont="1" applyBorder="1" applyAlignment="1">
      <alignment horizontal="center"/>
    </xf>
    <xf numFmtId="0" fontId="0" fillId="11" borderId="18" xfId="0" applyFill="1" applyBorder="1"/>
    <xf numFmtId="0" fontId="34" fillId="0" borderId="17" xfId="0" applyFont="1" applyBorder="1"/>
    <xf numFmtId="0" fontId="0" fillId="11" borderId="19" xfId="0" applyFill="1" applyBorder="1"/>
    <xf numFmtId="0" fontId="30" fillId="0" borderId="0" xfId="0" applyFont="1" applyProtection="1">
      <protection locked="0"/>
    </xf>
    <xf numFmtId="0" fontId="33" fillId="0" borderId="0" xfId="0" applyFont="1" applyProtection="1">
      <protection locked="0"/>
    </xf>
    <xf numFmtId="0" fontId="32" fillId="0" borderId="0" xfId="0" applyFont="1" applyAlignment="1" applyProtection="1">
      <alignment horizontal="center"/>
      <protection locked="0"/>
    </xf>
    <xf numFmtId="0" fontId="33" fillId="0" borderId="0" xfId="0" applyFont="1" applyAlignment="1" applyProtection="1">
      <alignment horizontal="center"/>
      <protection locked="0"/>
    </xf>
    <xf numFmtId="0" fontId="30" fillId="0" borderId="0" xfId="0" applyFont="1" applyAlignment="1" applyProtection="1">
      <alignment horizontal="center" vertical="top"/>
      <protection locked="0"/>
    </xf>
    <xf numFmtId="0" fontId="30" fillId="0" borderId="0" xfId="0" applyFont="1" applyAlignment="1" applyProtection="1">
      <alignment horizontal="center" vertical="top" wrapText="1"/>
      <protection locked="0"/>
    </xf>
    <xf numFmtId="0" fontId="0" fillId="0" borderId="0" xfId="0" quotePrefix="1" applyAlignment="1" applyProtection="1">
      <alignment horizontal="right"/>
      <protection locked="0"/>
    </xf>
    <xf numFmtId="0" fontId="30" fillId="0" borderId="0" xfId="0" quotePrefix="1" applyFont="1" applyProtection="1">
      <protection locked="0"/>
    </xf>
    <xf numFmtId="0" fontId="0" fillId="0" borderId="0" xfId="0" applyAlignment="1" applyProtection="1">
      <alignment vertical="center"/>
      <protection locked="0"/>
    </xf>
    <xf numFmtId="0" fontId="29" fillId="7" borderId="0" xfId="0" applyFont="1" applyFill="1" applyAlignment="1">
      <alignment vertical="center"/>
    </xf>
    <xf numFmtId="0" fontId="28" fillId="8" borderId="0" xfId="0" applyFont="1" applyFill="1" applyAlignment="1">
      <alignment horizontal="center" vertical="center"/>
    </xf>
    <xf numFmtId="0" fontId="35" fillId="7" borderId="0" xfId="0" applyFont="1" applyFill="1" applyAlignment="1">
      <alignment vertical="center"/>
    </xf>
    <xf numFmtId="0" fontId="29" fillId="0" borderId="0" xfId="0" applyFont="1" applyProtection="1">
      <protection locked="0"/>
    </xf>
    <xf numFmtId="0" fontId="14" fillId="0" borderId="0" xfId="0" applyFont="1" applyAlignment="1">
      <alignment vertical="top" wrapText="1"/>
    </xf>
    <xf numFmtId="0" fontId="0" fillId="0" borderId="0" xfId="0" applyAlignment="1">
      <alignment horizontal="center" vertical="top"/>
    </xf>
    <xf numFmtId="0" fontId="30" fillId="0" borderId="0" xfId="0" applyFont="1" applyAlignment="1" applyProtection="1">
      <alignment horizontal="left" vertical="top" wrapText="1"/>
      <protection locked="0"/>
    </xf>
    <xf numFmtId="0" fontId="20" fillId="6" borderId="3" xfId="0" applyFont="1" applyFill="1" applyBorder="1" applyProtection="1">
      <protection hidden="1"/>
    </xf>
    <xf numFmtId="0" fontId="20" fillId="6" borderId="5" xfId="0" applyFont="1" applyFill="1" applyBorder="1" applyProtection="1">
      <protection hidden="1"/>
    </xf>
    <xf numFmtId="0" fontId="20" fillId="6" borderId="4" xfId="0" applyFont="1" applyFill="1" applyBorder="1" applyProtection="1">
      <protection hidden="1"/>
    </xf>
    <xf numFmtId="0" fontId="20" fillId="6" borderId="1" xfId="0" applyFont="1" applyFill="1" applyBorder="1" applyProtection="1">
      <protection hidden="1"/>
    </xf>
    <xf numFmtId="0" fontId="30" fillId="0" borderId="0" xfId="0" applyFont="1" applyAlignment="1" applyProtection="1">
      <alignment horizontal="center" vertical="top" wrapText="1"/>
      <protection locked="0"/>
    </xf>
  </cellXfs>
  <cellStyles count="11">
    <cellStyle name="Hyperlink" xfId="3" builtinId="8"/>
    <cellStyle name="Navadno 2" xfId="1" xr:uid="{72D3395D-0A2B-4FCF-8922-38190F5FEAFF}"/>
    <cellStyle name="Normal" xfId="0" builtinId="0"/>
    <cellStyle name="Valuta 2" xfId="2" xr:uid="{6B8BD843-5F8A-4D76-8274-2AFF45DEA726}"/>
    <cellStyle name="Valuta 2 2" xfId="4" xr:uid="{B00934D5-ADE5-4C4E-B7B1-22C9A16CA10D}"/>
    <cellStyle name="Valuta 2 2 2" xfId="6" xr:uid="{EC1F70DD-DDA9-4477-AAEB-16702FC9B478}"/>
    <cellStyle name="Valuta 2 2 2 2" xfId="10" xr:uid="{5F95242F-72B4-4256-8EEB-406426111D5F}"/>
    <cellStyle name="Valuta 2 2 3" xfId="8" xr:uid="{ADE8F46A-1D83-49E0-9506-9ECD51A22E17}"/>
    <cellStyle name="Valuta 2 3" xfId="5" xr:uid="{58FF205B-E465-4E4C-AFEA-33CF2FB09656}"/>
    <cellStyle name="Valuta 2 3 2" xfId="9" xr:uid="{78C7C0B0-3AAC-4EFB-A8D1-B1C2CE7A576B}"/>
    <cellStyle name="Valuta 2 4" xfId="7" xr:uid="{356C9F00-A27C-456A-8416-0654D9B034C2}"/>
  </cellStyles>
  <dxfs count="563">
    <dxf>
      <fill>
        <patternFill patternType="none">
          <bgColor auto="1"/>
        </patternFill>
      </fill>
    </dxf>
    <dxf>
      <fill>
        <patternFill>
          <bgColor rgb="FFFFC7CE"/>
        </patternFill>
      </fill>
    </dxf>
    <dxf>
      <fill>
        <patternFill>
          <bgColor rgb="FFFFC7CE"/>
        </patternFill>
      </fill>
    </dxf>
    <dxf>
      <fill>
        <patternFill>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CCC"/>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none">
          <bgColor auto="1"/>
        </patternFill>
      </fill>
    </dxf>
    <dxf>
      <fill>
        <patternFill>
          <bgColor rgb="FFFFC7CE"/>
        </patternFill>
      </fill>
    </dxf>
    <dxf>
      <fill>
        <patternFill>
          <bgColor rgb="FFFFC7CE"/>
        </patternFill>
      </fill>
    </dxf>
    <dxf>
      <fill>
        <patternFill>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CCC"/>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none">
          <bgColor auto="1"/>
        </patternFill>
      </fill>
    </dxf>
    <dxf>
      <fill>
        <patternFill>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theme="7" tint="0.79998168889431442"/>
        </patternFill>
      </fill>
    </dxf>
    <dxf>
      <fill>
        <patternFill>
          <bgColor rgb="FFFFCCCC"/>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none">
          <bgColor auto="1"/>
        </patternFill>
      </fill>
    </dxf>
    <dxf>
      <fill>
        <patternFill>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CCC"/>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none">
          <bgColor auto="1"/>
        </patternFill>
      </fill>
    </dxf>
    <dxf>
      <fill>
        <patternFill>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none">
          <bgColor auto="1"/>
        </patternFill>
      </fill>
    </dxf>
    <dxf>
      <fill>
        <patternFill>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patternType="solid">
          <bgColor rgb="FFFFC7CE"/>
        </patternFill>
      </fill>
    </dxf>
    <dxf>
      <fill>
        <patternFill patternType="solid">
          <bgColor theme="7" tint="0.79998168889431442"/>
        </patternFill>
      </fill>
    </dxf>
    <dxf>
      <fill>
        <patternFill patternType="none">
          <bgColor auto="1"/>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none">
          <bgColor auto="1"/>
        </patternFill>
      </fill>
    </dxf>
    <dxf>
      <fill>
        <patternFill>
          <bgColor rgb="FFFFC7CE"/>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CCC"/>
        </patternFill>
      </fill>
    </dxf>
    <dxf>
      <fill>
        <patternFill>
          <bgColor theme="7" tint="0.79998168889431442"/>
        </patternFill>
      </fill>
    </dxf>
    <dxf>
      <fill>
        <patternFill>
          <bgColor rgb="FFFFC7CE"/>
        </patternFill>
      </fill>
    </dxf>
    <dxf>
      <fill>
        <patternFill patternType="none">
          <bgColor auto="1"/>
        </patternFill>
      </fill>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rgb="FF000000"/>
          <bgColor rgb="FFE7E6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left style="thin">
          <color indexed="64"/>
        </left>
        <right/>
        <top style="thin">
          <color indexed="64"/>
        </top>
        <bottom style="thin">
          <color indexed="64"/>
        </bottom>
        <vertical/>
        <horizontal/>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rgb="FF000000"/>
        </left>
        <right style="thin">
          <color rgb="FF000000"/>
        </right>
        <top style="thin">
          <color rgb="FF000000"/>
        </top>
        <bottom style="thin">
          <color rgb="FF000000"/>
        </bottom>
      </border>
    </dxf>
    <dxf>
      <fill>
        <patternFill patternType="solid">
          <fgColor rgb="FF000000"/>
          <bgColor rgb="FFE7E6E6"/>
        </patternFill>
      </fill>
      <alignment horizontal="center" vertical="bottom"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left style="thin">
          <color indexed="64"/>
        </left>
        <right/>
        <top style="thin">
          <color indexed="64"/>
        </top>
        <bottom style="thin">
          <color indexed="64"/>
        </bottom>
        <vertical/>
        <horizontal/>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0" hidden="0"/>
    </dxf>
    <dxf>
      <numFmt numFmtId="2" formatCode="0.00"/>
      <fill>
        <patternFill patternType="solid">
          <fgColor indexed="64"/>
          <bgColor theme="6"/>
        </patternFill>
      </fill>
      <border diagonalUp="0" diagonalDown="0" outline="0">
        <left style="thin">
          <color indexed="64"/>
        </left>
        <right/>
        <top style="thin">
          <color indexed="64"/>
        </top>
        <bottom/>
      </border>
      <protection locked="0" hidden="0"/>
    </dxf>
    <dxf>
      <numFmt numFmtId="2" formatCode="0.00"/>
      <fill>
        <patternFill patternType="solid">
          <fgColor indexed="64"/>
          <bgColor theme="6"/>
        </patternFill>
      </fill>
      <border diagonalUp="0" diagonalDown="0" outline="0">
        <left style="thin">
          <color indexed="64"/>
        </left>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border outline="0">
        <top style="thin">
          <color indexed="64"/>
        </top>
      </border>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1"/>
    </dxf>
  </dxfs>
  <tableStyles count="0" defaultTableStyle="TableStyleMedium2" defaultPivotStyle="PivotStyleLight16"/>
  <colors>
    <mruColors>
      <color rgb="FFE6E7E9"/>
      <color rgb="FFD1D2D4"/>
      <color rgb="FFC0C0C0"/>
      <color rgb="FFFFC7CE"/>
      <color rgb="FF0563C1"/>
      <color rgb="FFFFCCCC"/>
      <color rgb="FF99CCFF"/>
      <color rgb="FFCCFFFF"/>
      <color rgb="FFCCEC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L-Corner</c:v>
          </c:tx>
          <c:spPr>
            <a:ln w="19050" cap="rnd">
              <a:solidFill>
                <a:schemeClr val="accent1"/>
              </a:solidFill>
              <a:round/>
            </a:ln>
            <a:effectLst/>
          </c:spPr>
          <c:marker>
            <c:symbol val="diamond"/>
            <c:size val="8"/>
            <c:spPr>
              <a:solidFill>
                <a:schemeClr val="accent1"/>
              </a:solidFill>
              <a:ln w="9525">
                <a:solidFill>
                  <a:schemeClr val="accent1"/>
                </a:solidFill>
              </a:ln>
              <a:effectLst/>
            </c:spPr>
          </c:marker>
          <c:dPt>
            <c:idx val="0"/>
            <c:marker>
              <c:symbol val="diamond"/>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1-5280-4191-81AA-F58244C19AEE}"/>
              </c:ext>
            </c:extLst>
          </c:dPt>
          <c:dLbls>
            <c:dLbl>
              <c:idx val="0"/>
              <c:tx>
                <c:rich>
                  <a:bodyPr/>
                  <a:lstStyle/>
                  <a:p>
                    <a:fld id="{F457C428-5FE6-4571-9A71-C74964CC046B}" type="XVALUE">
                      <a:rPr lang="en-US" b="1"/>
                      <a:pPr/>
                      <a:t>[X VALUE]</a:t>
                    </a:fld>
                    <a:r>
                      <a:rPr lang="en-US" baseline="0"/>
                      <a:t>; </a:t>
                    </a:r>
                    <a:fld id="{481B6CF1-F652-4EEB-B4B7-6F9A67ED017B}" type="YVALUE">
                      <a:rPr lang="en-US" b="1" baseline="0"/>
                      <a:pPr/>
                      <a:t>[Y VALUE]</a:t>
                    </a:fld>
                    <a:endParaRPr lang="en-US" baseline="0"/>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5280-4191-81AA-F58244C19AEE}"/>
                </c:ext>
              </c:extLst>
            </c:dLbl>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L-Eckelement (quer)'!$C$65</c:f>
              <c:numCache>
                <c:formatCode>General</c:formatCode>
                <c:ptCount val="1"/>
                <c:pt idx="0">
                  <c:v>1000</c:v>
                </c:pt>
              </c:numCache>
            </c:numRef>
          </c:xVal>
          <c:yVal>
            <c:numRef>
              <c:f>'FTV L-Eckelement (quer)'!$D$65</c:f>
              <c:numCache>
                <c:formatCode>General</c:formatCode>
                <c:ptCount val="1"/>
                <c:pt idx="0">
                  <c:v>1000</c:v>
                </c:pt>
              </c:numCache>
            </c:numRef>
          </c:yVal>
          <c:smooth val="0"/>
          <c:extLst>
            <c:ext xmlns:c16="http://schemas.microsoft.com/office/drawing/2014/chart" uri="{C3380CC4-5D6E-409C-BE32-E72D297353CC}">
              <c16:uniqueId val="{00000002-5280-4191-81AA-F58244C19AEE}"/>
            </c:ext>
          </c:extLst>
        </c:ser>
        <c:ser>
          <c:idx val="1"/>
          <c:order val="1"/>
          <c:tx>
            <c:v>Limits</c:v>
          </c:tx>
          <c:spPr>
            <a:ln w="19050" cap="rnd">
              <a:solidFill>
                <a:schemeClr val="accent2"/>
              </a:solidFill>
              <a:round/>
            </a:ln>
            <a:effectLst/>
          </c:spPr>
          <c:marker>
            <c:symbol val="diamond"/>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L-Eckelement (quer)'!$C$69:$C$74</c:f>
              <c:numCache>
                <c:formatCode>General</c:formatCode>
                <c:ptCount val="6"/>
                <c:pt idx="0">
                  <c:v>300</c:v>
                </c:pt>
                <c:pt idx="1">
                  <c:v>300</c:v>
                </c:pt>
                <c:pt idx="2">
                  <c:v>1000</c:v>
                </c:pt>
                <c:pt idx="3">
                  <c:v>2000</c:v>
                </c:pt>
                <c:pt idx="4">
                  <c:v>2000</c:v>
                </c:pt>
                <c:pt idx="5">
                  <c:v>300</c:v>
                </c:pt>
              </c:numCache>
            </c:numRef>
          </c:xVal>
          <c:yVal>
            <c:numRef>
              <c:f>'FTV L-Eckelement (quer)'!$D$69:$D$74</c:f>
              <c:numCache>
                <c:formatCode>General</c:formatCode>
                <c:ptCount val="6"/>
                <c:pt idx="0">
                  <c:v>300</c:v>
                </c:pt>
                <c:pt idx="1">
                  <c:v>2000</c:v>
                </c:pt>
                <c:pt idx="2">
                  <c:v>2000</c:v>
                </c:pt>
                <c:pt idx="3">
                  <c:v>1000</c:v>
                </c:pt>
                <c:pt idx="4">
                  <c:v>300</c:v>
                </c:pt>
                <c:pt idx="5">
                  <c:v>300</c:v>
                </c:pt>
              </c:numCache>
            </c:numRef>
          </c:yVal>
          <c:smooth val="0"/>
          <c:extLst>
            <c:ext xmlns:c16="http://schemas.microsoft.com/office/drawing/2014/chart" uri="{C3380CC4-5D6E-409C-BE32-E72D297353CC}">
              <c16:uniqueId val="{00000003-5280-4191-81AA-F58244C19AEE}"/>
            </c:ext>
          </c:extLst>
        </c:ser>
        <c:dLbls>
          <c:showLegendKey val="0"/>
          <c:showVal val="0"/>
          <c:showCatName val="0"/>
          <c:showSerName val="0"/>
          <c:showPercent val="0"/>
          <c:showBubbleSize val="0"/>
        </c:dLbls>
        <c:axId val="943585919"/>
        <c:axId val="943587839"/>
      </c:scatterChart>
      <c:valAx>
        <c:axId val="943585919"/>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crossBetween val="midCat"/>
      </c:valAx>
      <c:valAx>
        <c:axId val="943587839"/>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filled"/>
        <c:varyColors val="0"/>
        <c:ser>
          <c:idx val="1"/>
          <c:order val="1"/>
          <c:tx>
            <c:v>Limit min</c:v>
          </c:tx>
          <c:spPr>
            <a:solidFill>
              <a:schemeClr val="accent2"/>
            </a:solidFill>
            <a:ln>
              <a:noFill/>
            </a:ln>
            <a:effectLst/>
          </c:spPr>
          <c:cat>
            <c:strRef>
              <c:f>'FTV U-Eckelement (quer)'!$C$64:$E$64</c:f>
              <c:strCache>
                <c:ptCount val="3"/>
                <c:pt idx="0">
                  <c:v>A [mm]</c:v>
                </c:pt>
                <c:pt idx="1">
                  <c:v>B [mm]</c:v>
                </c:pt>
                <c:pt idx="2">
                  <c:v>C [mm]</c:v>
                </c:pt>
              </c:strCache>
            </c:strRef>
          </c:cat>
          <c:val>
            <c:numRef>
              <c:f>'FTV U-Eckelement (quer)'!$C$66:$E$66</c:f>
              <c:numCache>
                <c:formatCode>General</c:formatCode>
                <c:ptCount val="3"/>
                <c:pt idx="0">
                  <c:v>270</c:v>
                </c:pt>
                <c:pt idx="1">
                  <c:v>540</c:v>
                </c:pt>
                <c:pt idx="2">
                  <c:v>270</c:v>
                </c:pt>
              </c:numCache>
            </c:numRef>
          </c:val>
          <c:extLst>
            <c:ext xmlns:c16="http://schemas.microsoft.com/office/drawing/2014/chart" uri="{C3380CC4-5D6E-409C-BE32-E72D297353CC}">
              <c16:uniqueId val="{00000000-14C5-455C-B11F-D2124905298F}"/>
            </c:ext>
          </c:extLst>
        </c:ser>
        <c:dLbls>
          <c:showLegendKey val="0"/>
          <c:showVal val="0"/>
          <c:showCatName val="0"/>
          <c:showSerName val="0"/>
          <c:showPercent val="0"/>
          <c:showBubbleSize val="0"/>
        </c:dLbls>
        <c:axId val="943585919"/>
        <c:axId val="943587839"/>
      </c:radarChart>
      <c:radarChart>
        <c:radarStyle val="marker"/>
        <c:varyColors val="0"/>
        <c:ser>
          <c:idx val="0"/>
          <c:order val="0"/>
          <c:tx>
            <c:v>U-corner</c:v>
          </c:tx>
          <c:spPr>
            <a:ln w="19050" cap="rnd">
              <a:solidFill>
                <a:schemeClr val="accent1">
                  <a:alpha val="99000"/>
                </a:schemeClr>
              </a:solidFill>
              <a:round/>
            </a:ln>
            <a:effectLst/>
          </c:spPr>
          <c:marker>
            <c:symbol val="circle"/>
            <c:size val="8"/>
            <c:spPr>
              <a:solidFill>
                <a:schemeClr val="accent1"/>
              </a:solidFill>
              <a:ln w="9525" cap="sq">
                <a:solidFill>
                  <a:schemeClr val="accent1"/>
                </a:solidFill>
                <a:round/>
              </a:ln>
              <a:effectLst/>
            </c:spPr>
          </c:marker>
          <c:dPt>
            <c:idx val="1"/>
            <c:marker>
              <c:symbol val="circle"/>
              <c:size val="8"/>
              <c:spPr>
                <a:solidFill>
                  <a:schemeClr val="accent1"/>
                </a:solidFill>
                <a:ln w="9525" cap="sq">
                  <a:solidFill>
                    <a:schemeClr val="accent1"/>
                  </a:solidFill>
                  <a:round/>
                </a:ln>
                <a:effectLst/>
              </c:spPr>
            </c:marker>
            <c:bubble3D val="0"/>
            <c:spPr>
              <a:ln w="19050" cap="rnd">
                <a:solidFill>
                  <a:schemeClr val="accent1">
                    <a:alpha val="99000"/>
                  </a:schemeClr>
                </a:solidFill>
                <a:round/>
              </a:ln>
              <a:effectLst/>
            </c:spPr>
            <c:extLst>
              <c:ext xmlns:c16="http://schemas.microsoft.com/office/drawing/2014/chart" uri="{C3380CC4-5D6E-409C-BE32-E72D297353CC}">
                <c16:uniqueId val="{00000002-14C5-455C-B11F-D2124905298F}"/>
              </c:ext>
            </c:extLst>
          </c:dPt>
          <c:dLbls>
            <c:spPr>
              <a:noFill/>
              <a:ln>
                <a:no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2"/>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cat>
            <c:strRef>
              <c:f>'FTV U-Eckelement (quer)'!$C$64:$E$64</c:f>
              <c:strCache>
                <c:ptCount val="3"/>
                <c:pt idx="0">
                  <c:v>A [mm]</c:v>
                </c:pt>
                <c:pt idx="1">
                  <c:v>B [mm]</c:v>
                </c:pt>
                <c:pt idx="2">
                  <c:v>C [mm]</c:v>
                </c:pt>
              </c:strCache>
            </c:strRef>
          </c:cat>
          <c:val>
            <c:numRef>
              <c:f>'FTV U-Eckelement (quer)'!$C$65:$E$65</c:f>
              <c:numCache>
                <c:formatCode>General</c:formatCode>
                <c:ptCount val="3"/>
                <c:pt idx="0">
                  <c:v>800</c:v>
                </c:pt>
                <c:pt idx="1">
                  <c:v>800</c:v>
                </c:pt>
                <c:pt idx="2">
                  <c:v>800</c:v>
                </c:pt>
              </c:numCache>
            </c:numRef>
          </c:val>
          <c:extLst>
            <c:ext xmlns:c16="http://schemas.microsoft.com/office/drawing/2014/chart" uri="{C3380CC4-5D6E-409C-BE32-E72D297353CC}">
              <c16:uniqueId val="{00000003-14C5-455C-B11F-D2124905298F}"/>
            </c:ext>
          </c:extLst>
        </c:ser>
        <c:ser>
          <c:idx val="2"/>
          <c:order val="2"/>
          <c:tx>
            <c:v>Limit max</c:v>
          </c:tx>
          <c:spPr>
            <a:ln w="19050" cap="rnd">
              <a:solidFill>
                <a:srgbClr val="FFC000"/>
              </a:solidFill>
              <a:round/>
            </a:ln>
            <a:effectLst/>
          </c:spPr>
          <c:marker>
            <c:symbol val="circle"/>
            <c:size val="5"/>
            <c:spPr>
              <a:solidFill>
                <a:schemeClr val="accent4"/>
              </a:solidFill>
              <a:ln w="9525">
                <a:solidFill>
                  <a:srgbClr val="FFC000"/>
                </a:solidFill>
              </a:ln>
              <a:effectLst/>
            </c:spPr>
          </c:marker>
          <c:cat>
            <c:strRef>
              <c:f>'FTV U-Eckelement (quer)'!$C$64:$E$64</c:f>
              <c:strCache>
                <c:ptCount val="3"/>
                <c:pt idx="0">
                  <c:v>A [mm]</c:v>
                </c:pt>
                <c:pt idx="1">
                  <c:v>B [mm]</c:v>
                </c:pt>
                <c:pt idx="2">
                  <c:v>C [mm]</c:v>
                </c:pt>
              </c:strCache>
            </c:strRef>
          </c:cat>
          <c:val>
            <c:numRef>
              <c:f>'FTV U-Eckelement (quer)'!$C$67:$E$67</c:f>
              <c:numCache>
                <c:formatCode>General</c:formatCode>
                <c:ptCount val="3"/>
                <c:pt idx="0">
                  <c:v>1000</c:v>
                </c:pt>
                <c:pt idx="1">
                  <c:v>1000</c:v>
                </c:pt>
                <c:pt idx="2">
                  <c:v>1000</c:v>
                </c:pt>
              </c:numCache>
            </c:numRef>
          </c:val>
          <c:extLst>
            <c:ext xmlns:c16="http://schemas.microsoft.com/office/drawing/2014/chart" uri="{C3380CC4-5D6E-409C-BE32-E72D297353CC}">
              <c16:uniqueId val="{00000004-14C5-455C-B11F-D2124905298F}"/>
            </c:ext>
          </c:extLst>
        </c:ser>
        <c:dLbls>
          <c:showLegendKey val="0"/>
          <c:showVal val="0"/>
          <c:showCatName val="0"/>
          <c:showSerName val="0"/>
          <c:showPercent val="0"/>
          <c:showBubbleSize val="0"/>
        </c:dLbls>
        <c:axId val="943585919"/>
        <c:axId val="943587839"/>
      </c:radarChart>
      <c:catAx>
        <c:axId val="943585919"/>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auto val="1"/>
        <c:lblAlgn val="ctr"/>
        <c:lblOffset val="100"/>
        <c:noMultiLvlLbl val="0"/>
      </c:catAx>
      <c:valAx>
        <c:axId val="943587839"/>
        <c:scaling>
          <c:orientation val="minMax"/>
        </c:scaling>
        <c:delete val="0"/>
        <c:axPos val="l"/>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out"/>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L-Corner</c:v>
          </c:tx>
          <c:spPr>
            <a:ln w="19050" cap="rnd">
              <a:solidFill>
                <a:schemeClr val="accent1"/>
              </a:solidFill>
              <a:round/>
            </a:ln>
            <a:effectLst/>
          </c:spPr>
          <c:marker>
            <c:symbol val="diamond"/>
            <c:size val="8"/>
            <c:spPr>
              <a:solidFill>
                <a:schemeClr val="accent1"/>
              </a:solidFill>
              <a:ln w="9525">
                <a:solidFill>
                  <a:schemeClr val="accent1"/>
                </a:solidFill>
              </a:ln>
              <a:effectLst/>
            </c:spPr>
          </c:marker>
          <c:dPt>
            <c:idx val="0"/>
            <c:marker>
              <c:symbol val="diamond"/>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1-F025-4C57-B064-60E49BB92632}"/>
              </c:ext>
            </c:extLst>
          </c:dPt>
          <c:dLbls>
            <c:dLbl>
              <c:idx val="0"/>
              <c:tx>
                <c:rich>
                  <a:bodyPr/>
                  <a:lstStyle/>
                  <a:p>
                    <a:fld id="{F457C428-5FE6-4571-9A71-C74964CC046B}" type="XVALUE">
                      <a:rPr lang="en-US" b="1"/>
                      <a:pPr/>
                      <a:t>[X VALUE]</a:t>
                    </a:fld>
                    <a:r>
                      <a:rPr lang="en-US" baseline="0"/>
                      <a:t>; </a:t>
                    </a:r>
                    <a:fld id="{481B6CF1-F652-4EEB-B4B7-6F9A67ED017B}" type="YVALUE">
                      <a:rPr lang="en-US" b="1" baseline="0"/>
                      <a:pPr/>
                      <a:t>[Y VALUE]</a:t>
                    </a:fld>
                    <a:endParaRPr lang="en-US" baseline="0"/>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025-4C57-B064-60E49BB92632}"/>
                </c:ext>
              </c:extLst>
            </c:dLbl>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L-Eckel. (längs)_schnitt'!$C$65</c:f>
              <c:numCache>
                <c:formatCode>General</c:formatCode>
                <c:ptCount val="1"/>
                <c:pt idx="0">
                  <c:v>400</c:v>
                </c:pt>
              </c:numCache>
            </c:numRef>
          </c:xVal>
          <c:yVal>
            <c:numRef>
              <c:f>'FTV L-Eckel. (längs)_schnitt'!$D$65</c:f>
              <c:numCache>
                <c:formatCode>General</c:formatCode>
                <c:ptCount val="1"/>
                <c:pt idx="0">
                  <c:v>400</c:v>
                </c:pt>
              </c:numCache>
            </c:numRef>
          </c:yVal>
          <c:smooth val="0"/>
          <c:extLst>
            <c:ext xmlns:c16="http://schemas.microsoft.com/office/drawing/2014/chart" uri="{C3380CC4-5D6E-409C-BE32-E72D297353CC}">
              <c16:uniqueId val="{00000002-F025-4C57-B064-60E49BB92632}"/>
            </c:ext>
          </c:extLst>
        </c:ser>
        <c:ser>
          <c:idx val="1"/>
          <c:order val="1"/>
          <c:tx>
            <c:v>Limits</c:v>
          </c:tx>
          <c:spPr>
            <a:ln w="19050" cap="rnd">
              <a:solidFill>
                <a:schemeClr val="accent2"/>
              </a:solidFill>
              <a:round/>
            </a:ln>
            <a:effectLst/>
          </c:spPr>
          <c:marker>
            <c:symbol val="diamond"/>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L-Eckel. (längs)_schnitt'!$C$69:$C$72</c:f>
              <c:numCache>
                <c:formatCode>General</c:formatCode>
                <c:ptCount val="4"/>
                <c:pt idx="0">
                  <c:v>300</c:v>
                </c:pt>
                <c:pt idx="1">
                  <c:v>300</c:v>
                </c:pt>
                <c:pt idx="2">
                  <c:v>640</c:v>
                </c:pt>
                <c:pt idx="3">
                  <c:v>300</c:v>
                </c:pt>
              </c:numCache>
            </c:numRef>
          </c:xVal>
          <c:yVal>
            <c:numRef>
              <c:f>'FTV L-Eckel. (längs)_schnitt'!$D$69:$D$72</c:f>
              <c:numCache>
                <c:formatCode>General</c:formatCode>
                <c:ptCount val="4"/>
                <c:pt idx="0">
                  <c:v>300</c:v>
                </c:pt>
                <c:pt idx="1">
                  <c:v>640</c:v>
                </c:pt>
                <c:pt idx="2">
                  <c:v>300</c:v>
                </c:pt>
                <c:pt idx="3">
                  <c:v>300</c:v>
                </c:pt>
              </c:numCache>
            </c:numRef>
          </c:yVal>
          <c:smooth val="0"/>
          <c:extLst>
            <c:ext xmlns:c16="http://schemas.microsoft.com/office/drawing/2014/chart" uri="{C3380CC4-5D6E-409C-BE32-E72D297353CC}">
              <c16:uniqueId val="{00000003-F025-4C57-B064-60E49BB92632}"/>
            </c:ext>
          </c:extLst>
        </c:ser>
        <c:dLbls>
          <c:showLegendKey val="0"/>
          <c:showVal val="0"/>
          <c:showCatName val="0"/>
          <c:showSerName val="0"/>
          <c:showPercent val="0"/>
          <c:showBubbleSize val="0"/>
        </c:dLbls>
        <c:axId val="943585919"/>
        <c:axId val="943587839"/>
      </c:scatterChart>
      <c:valAx>
        <c:axId val="943585919"/>
        <c:scaling>
          <c:orientation val="minMax"/>
          <c:min val="20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crossBetween val="midCat"/>
        <c:majorUnit val="100"/>
      </c:valAx>
      <c:valAx>
        <c:axId val="943587839"/>
        <c:scaling>
          <c:orientation val="minMax"/>
          <c:min val="2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midCat"/>
        <c:majorUnit val="1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L-Corner</c:v>
          </c:tx>
          <c:spPr>
            <a:ln w="19050" cap="rnd">
              <a:solidFill>
                <a:schemeClr val="accent1"/>
              </a:solidFill>
              <a:round/>
            </a:ln>
            <a:effectLst/>
          </c:spPr>
          <c:marker>
            <c:symbol val="diamond"/>
            <c:size val="8"/>
            <c:spPr>
              <a:solidFill>
                <a:schemeClr val="accent1"/>
              </a:solidFill>
              <a:ln w="9525">
                <a:solidFill>
                  <a:schemeClr val="accent1"/>
                </a:solidFill>
              </a:ln>
              <a:effectLst/>
            </c:spPr>
          </c:marker>
          <c:dPt>
            <c:idx val="0"/>
            <c:marker>
              <c:symbol val="diamond"/>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1-CE0C-45F5-B70A-6E95B4F1CCAD}"/>
              </c:ext>
            </c:extLst>
          </c:dPt>
          <c:dLbls>
            <c:dLbl>
              <c:idx val="0"/>
              <c:tx>
                <c:rich>
                  <a:bodyPr/>
                  <a:lstStyle/>
                  <a:p>
                    <a:fld id="{F457C428-5FE6-4571-9A71-C74964CC046B}" type="XVALUE">
                      <a:rPr lang="en-US" b="1"/>
                      <a:pPr/>
                      <a:t>[X VALUE]</a:t>
                    </a:fld>
                    <a:r>
                      <a:rPr lang="en-US" baseline="0"/>
                      <a:t>; </a:t>
                    </a:r>
                    <a:fld id="{481B6CF1-F652-4EEB-B4B7-6F9A67ED017B}" type="YVALUE">
                      <a:rPr lang="en-US" b="1" baseline="0"/>
                      <a:pPr/>
                      <a:t>[Y VALUE]</a:t>
                    </a:fld>
                    <a:endParaRPr lang="en-US" baseline="0"/>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CE0C-45F5-B70A-6E95B4F1CCAD}"/>
                </c:ext>
              </c:extLst>
            </c:dLbl>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L-Eckel. (längs)_Feder-Nut'!$C$65</c:f>
              <c:numCache>
                <c:formatCode>General</c:formatCode>
                <c:ptCount val="1"/>
                <c:pt idx="0">
                  <c:v>400</c:v>
                </c:pt>
              </c:numCache>
            </c:numRef>
          </c:xVal>
          <c:yVal>
            <c:numRef>
              <c:f>'FTV L-Eckel. (längs)_Feder-Nut'!$D$65</c:f>
              <c:numCache>
                <c:formatCode>General</c:formatCode>
                <c:ptCount val="1"/>
                <c:pt idx="0">
                  <c:v>600</c:v>
                </c:pt>
              </c:numCache>
            </c:numRef>
          </c:yVal>
          <c:smooth val="0"/>
          <c:extLst>
            <c:ext xmlns:c16="http://schemas.microsoft.com/office/drawing/2014/chart" uri="{C3380CC4-5D6E-409C-BE32-E72D297353CC}">
              <c16:uniqueId val="{00000002-CE0C-45F5-B70A-6E95B4F1CCAD}"/>
            </c:ext>
          </c:extLst>
        </c:ser>
        <c:ser>
          <c:idx val="1"/>
          <c:order val="1"/>
          <c:tx>
            <c:v>Limits</c:v>
          </c:tx>
          <c:spPr>
            <a:ln w="19050" cap="rnd">
              <a:solidFill>
                <a:schemeClr val="accent2"/>
              </a:solidFill>
              <a:round/>
            </a:ln>
            <a:effectLst/>
          </c:spPr>
          <c:marker>
            <c:symbol val="diamond"/>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L-Eckel. (längs)_Feder-Nut'!$C$69:$C$72</c:f>
              <c:numCache>
                <c:formatCode>General</c:formatCode>
                <c:ptCount val="4"/>
                <c:pt idx="1">
                  <c:v>300</c:v>
                </c:pt>
                <c:pt idx="2">
                  <c:v>700</c:v>
                </c:pt>
              </c:numCache>
            </c:numRef>
          </c:xVal>
          <c:yVal>
            <c:numRef>
              <c:f>'FTV L-Eckel. (längs)_Feder-Nut'!$D$69:$D$72</c:f>
              <c:numCache>
                <c:formatCode>General</c:formatCode>
                <c:ptCount val="4"/>
                <c:pt idx="1">
                  <c:v>700</c:v>
                </c:pt>
                <c:pt idx="2">
                  <c:v>300</c:v>
                </c:pt>
              </c:numCache>
            </c:numRef>
          </c:yVal>
          <c:smooth val="0"/>
          <c:extLst>
            <c:ext xmlns:c16="http://schemas.microsoft.com/office/drawing/2014/chart" uri="{C3380CC4-5D6E-409C-BE32-E72D297353CC}">
              <c16:uniqueId val="{00000003-CE0C-45F5-B70A-6E95B4F1CCAD}"/>
            </c:ext>
          </c:extLst>
        </c:ser>
        <c:dLbls>
          <c:showLegendKey val="0"/>
          <c:showVal val="0"/>
          <c:showCatName val="0"/>
          <c:showSerName val="0"/>
          <c:showPercent val="0"/>
          <c:showBubbleSize val="0"/>
        </c:dLbls>
        <c:axId val="943585919"/>
        <c:axId val="943587839"/>
      </c:scatterChart>
      <c:valAx>
        <c:axId val="943585919"/>
        <c:scaling>
          <c:orientation val="minMax"/>
          <c:min val="20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crossBetween val="midCat"/>
        <c:majorUnit val="100"/>
      </c:valAx>
      <c:valAx>
        <c:axId val="943587839"/>
        <c:scaling>
          <c:orientation val="minMax"/>
          <c:min val="2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midCat"/>
        <c:majorUnit val="1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L-Corner</c:v>
          </c:tx>
          <c:spPr>
            <a:ln w="19050" cap="rnd">
              <a:solidFill>
                <a:schemeClr val="accent1"/>
              </a:solidFill>
              <a:round/>
            </a:ln>
            <a:effectLst/>
          </c:spPr>
          <c:marker>
            <c:symbol val="diamond"/>
            <c:size val="8"/>
            <c:spPr>
              <a:solidFill>
                <a:schemeClr val="accent1"/>
              </a:solidFill>
              <a:ln w="9525">
                <a:solidFill>
                  <a:schemeClr val="accent1"/>
                </a:solidFill>
              </a:ln>
              <a:effectLst/>
            </c:spPr>
          </c:marker>
          <c:dPt>
            <c:idx val="0"/>
            <c:marker>
              <c:symbol val="diamond"/>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1-3A30-4114-AD20-45128960FDCB}"/>
              </c:ext>
            </c:extLst>
          </c:dPt>
          <c:dLbls>
            <c:dLbl>
              <c:idx val="0"/>
              <c:tx>
                <c:rich>
                  <a:bodyPr/>
                  <a:lstStyle/>
                  <a:p>
                    <a:fld id="{F457C428-5FE6-4571-9A71-C74964CC046B}" type="XVALUE">
                      <a:rPr lang="en-US" b="1"/>
                      <a:pPr/>
                      <a:t>[X VALUE]</a:t>
                    </a:fld>
                    <a:r>
                      <a:rPr lang="en-US" baseline="0"/>
                      <a:t>; </a:t>
                    </a:r>
                    <a:fld id="{481B6CF1-F652-4EEB-B4B7-6F9A67ED017B}" type="YVALUE">
                      <a:rPr lang="en-US" b="1" baseline="0"/>
                      <a:pPr/>
                      <a:t>[Y VALUE]</a:t>
                    </a:fld>
                    <a:endParaRPr lang="en-US" baseline="0"/>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3A30-4114-AD20-45128960FDCB}"/>
                </c:ext>
              </c:extLst>
            </c:dLbl>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gerundetes L-Eck (längs)'!$C$66</c:f>
              <c:numCache>
                <c:formatCode>General</c:formatCode>
                <c:ptCount val="1"/>
                <c:pt idx="0">
                  <c:v>400</c:v>
                </c:pt>
              </c:numCache>
            </c:numRef>
          </c:xVal>
          <c:yVal>
            <c:numRef>
              <c:f>'FTV gerundetes L-Eck (längs)'!$D$66</c:f>
              <c:numCache>
                <c:formatCode>General</c:formatCode>
                <c:ptCount val="1"/>
                <c:pt idx="0">
                  <c:v>400</c:v>
                </c:pt>
              </c:numCache>
            </c:numRef>
          </c:yVal>
          <c:smooth val="0"/>
          <c:extLst>
            <c:ext xmlns:c16="http://schemas.microsoft.com/office/drawing/2014/chart" uri="{C3380CC4-5D6E-409C-BE32-E72D297353CC}">
              <c16:uniqueId val="{00000002-3A30-4114-AD20-45128960FDCB}"/>
            </c:ext>
          </c:extLst>
        </c:ser>
        <c:ser>
          <c:idx val="1"/>
          <c:order val="1"/>
          <c:tx>
            <c:v>Limits</c:v>
          </c:tx>
          <c:spPr>
            <a:ln w="19050" cap="rnd">
              <a:solidFill>
                <a:schemeClr val="accent2"/>
              </a:solidFill>
              <a:round/>
            </a:ln>
            <a:effectLst/>
          </c:spPr>
          <c:marker>
            <c:symbol val="diamond"/>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gerundetes L-Eck (längs)'!$C$70:$C$73</c:f>
              <c:numCache>
                <c:formatCode>General</c:formatCode>
                <c:ptCount val="4"/>
                <c:pt idx="0">
                  <c:v>300</c:v>
                </c:pt>
                <c:pt idx="1">
                  <c:v>300</c:v>
                </c:pt>
                <c:pt idx="2">
                  <c:v>640</c:v>
                </c:pt>
                <c:pt idx="3">
                  <c:v>300</c:v>
                </c:pt>
              </c:numCache>
            </c:numRef>
          </c:xVal>
          <c:yVal>
            <c:numRef>
              <c:f>'FTV gerundetes L-Eck (längs)'!$D$70:$D$73</c:f>
              <c:numCache>
                <c:formatCode>General</c:formatCode>
                <c:ptCount val="4"/>
                <c:pt idx="0">
                  <c:v>300</c:v>
                </c:pt>
                <c:pt idx="1">
                  <c:v>640</c:v>
                </c:pt>
                <c:pt idx="2">
                  <c:v>300</c:v>
                </c:pt>
                <c:pt idx="3">
                  <c:v>300</c:v>
                </c:pt>
              </c:numCache>
            </c:numRef>
          </c:yVal>
          <c:smooth val="0"/>
          <c:extLst>
            <c:ext xmlns:c16="http://schemas.microsoft.com/office/drawing/2014/chart" uri="{C3380CC4-5D6E-409C-BE32-E72D297353CC}">
              <c16:uniqueId val="{00000003-3A30-4114-AD20-45128960FDCB}"/>
            </c:ext>
          </c:extLst>
        </c:ser>
        <c:dLbls>
          <c:showLegendKey val="0"/>
          <c:showVal val="0"/>
          <c:showCatName val="0"/>
          <c:showSerName val="0"/>
          <c:showPercent val="0"/>
          <c:showBubbleSize val="0"/>
        </c:dLbls>
        <c:axId val="943585919"/>
        <c:axId val="943587839"/>
      </c:scatterChart>
      <c:valAx>
        <c:axId val="943585919"/>
        <c:scaling>
          <c:orientation val="minMax"/>
          <c:min val="20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crossBetween val="midCat"/>
        <c:majorUnit val="100"/>
      </c:valAx>
      <c:valAx>
        <c:axId val="943587839"/>
        <c:scaling>
          <c:orientation val="minMax"/>
          <c:min val="2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midCat"/>
        <c:majorUnit val="1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filled"/>
        <c:varyColors val="0"/>
        <c:ser>
          <c:idx val="1"/>
          <c:order val="1"/>
          <c:tx>
            <c:v>Limit min</c:v>
          </c:tx>
          <c:spPr>
            <a:solidFill>
              <a:schemeClr val="accent2"/>
            </a:solidFill>
            <a:ln>
              <a:noFill/>
            </a:ln>
            <a:effectLst/>
          </c:spPr>
          <c:cat>
            <c:strRef>
              <c:f>'FTV gerundetes U-Eck (längs)'!$C$64:$E$64</c:f>
              <c:strCache>
                <c:ptCount val="3"/>
                <c:pt idx="0">
                  <c:v>A [mm]</c:v>
                </c:pt>
                <c:pt idx="1">
                  <c:v>B [mm]</c:v>
                </c:pt>
                <c:pt idx="2">
                  <c:v>C [mm]</c:v>
                </c:pt>
              </c:strCache>
            </c:strRef>
          </c:cat>
          <c:val>
            <c:numRef>
              <c:f>'FTV gerundetes U-Eck (längs)'!$C$66:$E$66</c:f>
              <c:numCache>
                <c:formatCode>General</c:formatCode>
                <c:ptCount val="3"/>
                <c:pt idx="0">
                  <c:v>250</c:v>
                </c:pt>
                <c:pt idx="1">
                  <c:v>500</c:v>
                </c:pt>
                <c:pt idx="2">
                  <c:v>250</c:v>
                </c:pt>
              </c:numCache>
            </c:numRef>
          </c:val>
          <c:extLst>
            <c:ext xmlns:c16="http://schemas.microsoft.com/office/drawing/2014/chart" uri="{C3380CC4-5D6E-409C-BE32-E72D297353CC}">
              <c16:uniqueId val="{00000000-DB32-44B8-956A-85F3B00891CB}"/>
            </c:ext>
          </c:extLst>
        </c:ser>
        <c:dLbls>
          <c:showLegendKey val="0"/>
          <c:showVal val="0"/>
          <c:showCatName val="0"/>
          <c:showSerName val="0"/>
          <c:showPercent val="0"/>
          <c:showBubbleSize val="0"/>
        </c:dLbls>
        <c:axId val="943585919"/>
        <c:axId val="943587839"/>
      </c:radarChart>
      <c:radarChart>
        <c:radarStyle val="marker"/>
        <c:varyColors val="0"/>
        <c:ser>
          <c:idx val="0"/>
          <c:order val="0"/>
          <c:tx>
            <c:v>U-Corner</c:v>
          </c:tx>
          <c:spPr>
            <a:ln w="19050" cap="rnd">
              <a:solidFill>
                <a:schemeClr val="accent1"/>
              </a:solidFill>
              <a:round/>
            </a:ln>
            <a:effectLst/>
          </c:spPr>
          <c:marker>
            <c:symbol val="circle"/>
            <c:size val="8"/>
            <c:spPr>
              <a:solidFill>
                <a:schemeClr val="accent1"/>
              </a:solidFill>
              <a:ln w="9525">
                <a:solidFill>
                  <a:schemeClr val="accent1"/>
                </a:solidFill>
              </a:ln>
              <a:effectLst/>
            </c:spPr>
          </c:marker>
          <c:dPt>
            <c:idx val="1"/>
            <c:marker>
              <c:symbol val="circle"/>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2-DB32-44B8-956A-85F3B00891CB}"/>
              </c:ext>
            </c:extLst>
          </c:dPt>
          <c:dLbls>
            <c:spPr>
              <a:noFill/>
              <a:ln>
                <a:no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2"/>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cat>
            <c:strRef>
              <c:f>'FTV gerundetes U-Eck (längs)'!$C$64:$E$64</c:f>
              <c:strCache>
                <c:ptCount val="3"/>
                <c:pt idx="0">
                  <c:v>A [mm]</c:v>
                </c:pt>
                <c:pt idx="1">
                  <c:v>B [mm]</c:v>
                </c:pt>
                <c:pt idx="2">
                  <c:v>C [mm]</c:v>
                </c:pt>
              </c:strCache>
            </c:strRef>
          </c:cat>
          <c:val>
            <c:numRef>
              <c:f>'FTV gerundetes U-Eck (längs)'!$C$65:$E$65</c:f>
              <c:numCache>
                <c:formatCode>General</c:formatCode>
                <c:ptCount val="3"/>
                <c:pt idx="0">
                  <c:v>300</c:v>
                </c:pt>
                <c:pt idx="1">
                  <c:v>500</c:v>
                </c:pt>
                <c:pt idx="2">
                  <c:v>300</c:v>
                </c:pt>
              </c:numCache>
            </c:numRef>
          </c:val>
          <c:extLst>
            <c:ext xmlns:c16="http://schemas.microsoft.com/office/drawing/2014/chart" uri="{C3380CC4-5D6E-409C-BE32-E72D297353CC}">
              <c16:uniqueId val="{00000003-DB32-44B8-956A-85F3B00891CB}"/>
            </c:ext>
          </c:extLst>
        </c:ser>
        <c:ser>
          <c:idx val="2"/>
          <c:order val="2"/>
          <c:tx>
            <c:v>Limit max</c:v>
          </c:tx>
          <c:spPr>
            <a:ln w="19050" cap="rnd">
              <a:solidFill>
                <a:srgbClr val="FFC000"/>
              </a:solidFill>
              <a:round/>
            </a:ln>
            <a:effectLst/>
          </c:spPr>
          <c:marker>
            <c:symbol val="circle"/>
            <c:size val="5"/>
            <c:spPr>
              <a:solidFill>
                <a:schemeClr val="accent4"/>
              </a:solidFill>
              <a:ln w="9525">
                <a:solidFill>
                  <a:srgbClr val="FFC000"/>
                </a:solidFill>
              </a:ln>
              <a:effectLst/>
            </c:spPr>
          </c:marker>
          <c:cat>
            <c:strRef>
              <c:f>'FTV gerundetes U-Eck (längs)'!$C$64:$E$64</c:f>
              <c:strCache>
                <c:ptCount val="3"/>
                <c:pt idx="0">
                  <c:v>A [mm]</c:v>
                </c:pt>
                <c:pt idx="1">
                  <c:v>B [mm]</c:v>
                </c:pt>
                <c:pt idx="2">
                  <c:v>C [mm]</c:v>
                </c:pt>
              </c:strCache>
            </c:strRef>
          </c:cat>
          <c:val>
            <c:numRef>
              <c:f>'FTV gerundetes U-Eck (längs)'!$C$67:$E$67</c:f>
              <c:numCache>
                <c:formatCode>General</c:formatCode>
                <c:ptCount val="3"/>
                <c:pt idx="0">
                  <c:v>390</c:v>
                </c:pt>
                <c:pt idx="1">
                  <c:v>640</c:v>
                </c:pt>
                <c:pt idx="2">
                  <c:v>390</c:v>
                </c:pt>
              </c:numCache>
            </c:numRef>
          </c:val>
          <c:extLst>
            <c:ext xmlns:c16="http://schemas.microsoft.com/office/drawing/2014/chart" uri="{C3380CC4-5D6E-409C-BE32-E72D297353CC}">
              <c16:uniqueId val="{00000004-DB32-44B8-956A-85F3B00891CB}"/>
            </c:ext>
          </c:extLst>
        </c:ser>
        <c:dLbls>
          <c:showLegendKey val="0"/>
          <c:showVal val="0"/>
          <c:showCatName val="0"/>
          <c:showSerName val="0"/>
          <c:showPercent val="0"/>
          <c:showBubbleSize val="0"/>
        </c:dLbls>
        <c:axId val="943585919"/>
        <c:axId val="943587839"/>
      </c:radarChart>
      <c:catAx>
        <c:axId val="943585919"/>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auto val="1"/>
        <c:lblAlgn val="ctr"/>
        <c:lblOffset val="100"/>
        <c:noMultiLvlLbl val="0"/>
      </c:catAx>
      <c:valAx>
        <c:axId val="943587839"/>
        <c:scaling>
          <c:orientation val="minMax"/>
        </c:scaling>
        <c:delete val="0"/>
        <c:axPos val="l"/>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out"/>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gif"/><Relationship Id="rId15" Type="http://schemas.openxmlformats.org/officeDocument/2006/relationships/image" Target="../media/image15.emf"/><Relationship Id="rId10" Type="http://schemas.openxmlformats.org/officeDocument/2006/relationships/image" Target="../media/image10.png"/><Relationship Id="rId4" Type="http://schemas.openxmlformats.org/officeDocument/2006/relationships/image" Target="../media/image4.gif"/><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9.png"/><Relationship Id="rId7" Type="http://schemas.openxmlformats.org/officeDocument/2006/relationships/image" Target="../media/image23.emf"/><Relationship Id="rId2" Type="http://schemas.openxmlformats.org/officeDocument/2006/relationships/image" Target="../media/image18.png"/><Relationship Id="rId1" Type="http://schemas.openxmlformats.org/officeDocument/2006/relationships/chart" Target="../charts/chart1.xml"/><Relationship Id="rId6" Type="http://schemas.openxmlformats.org/officeDocument/2006/relationships/image" Target="../media/image22.jpeg"/><Relationship Id="rId5" Type="http://schemas.openxmlformats.org/officeDocument/2006/relationships/image" Target="../media/image21.png"/><Relationship Id="rId4" Type="http://schemas.openxmlformats.org/officeDocument/2006/relationships/image" Target="../media/image20.png"/></Relationships>
</file>

<file path=xl/drawings/_rels/drawing4.xml.rels><?xml version="1.0" encoding="UTF-8" standalone="yes"?>
<Relationships xmlns="http://schemas.openxmlformats.org/package/2006/relationships"><Relationship Id="rId3" Type="http://schemas.openxmlformats.org/officeDocument/2006/relationships/image" Target="../media/image25.png"/><Relationship Id="rId7" Type="http://schemas.openxmlformats.org/officeDocument/2006/relationships/image" Target="../media/image28.emf"/><Relationship Id="rId2" Type="http://schemas.openxmlformats.org/officeDocument/2006/relationships/image" Target="../media/image18.png"/><Relationship Id="rId1" Type="http://schemas.openxmlformats.org/officeDocument/2006/relationships/chart" Target="../charts/chart2.xml"/><Relationship Id="rId6" Type="http://schemas.openxmlformats.org/officeDocument/2006/relationships/image" Target="../media/image3.jpeg"/><Relationship Id="rId5" Type="http://schemas.openxmlformats.org/officeDocument/2006/relationships/image" Target="../media/image27.png"/><Relationship Id="rId4" Type="http://schemas.openxmlformats.org/officeDocument/2006/relationships/image" Target="../media/image26.png"/></Relationships>
</file>

<file path=xl/drawings/_rels/drawing5.xml.rels><?xml version="1.0" encoding="UTF-8" standalone="yes"?>
<Relationships xmlns="http://schemas.openxmlformats.org/package/2006/relationships"><Relationship Id="rId3" Type="http://schemas.openxmlformats.org/officeDocument/2006/relationships/image" Target="../media/image30.png"/><Relationship Id="rId7" Type="http://schemas.openxmlformats.org/officeDocument/2006/relationships/image" Target="../media/image34.emf"/><Relationship Id="rId2" Type="http://schemas.openxmlformats.org/officeDocument/2006/relationships/image" Target="../media/image18.png"/><Relationship Id="rId1" Type="http://schemas.openxmlformats.org/officeDocument/2006/relationships/chart" Target="../charts/chart3.xml"/><Relationship Id="rId6" Type="http://schemas.openxmlformats.org/officeDocument/2006/relationships/image" Target="../media/image33.jpeg"/><Relationship Id="rId5" Type="http://schemas.openxmlformats.org/officeDocument/2006/relationships/image" Target="../media/image32.png"/><Relationship Id="rId4" Type="http://schemas.openxmlformats.org/officeDocument/2006/relationships/image" Target="../media/image3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0.png"/><Relationship Id="rId7" Type="http://schemas.openxmlformats.org/officeDocument/2006/relationships/image" Target="../media/image37.emf"/><Relationship Id="rId2" Type="http://schemas.openxmlformats.org/officeDocument/2006/relationships/image" Target="../media/image18.png"/><Relationship Id="rId1" Type="http://schemas.openxmlformats.org/officeDocument/2006/relationships/chart" Target="../charts/chart4.xml"/><Relationship Id="rId6" Type="http://schemas.openxmlformats.org/officeDocument/2006/relationships/image" Target="../media/image33.jpeg"/><Relationship Id="rId5" Type="http://schemas.openxmlformats.org/officeDocument/2006/relationships/image" Target="../media/image36.png"/><Relationship Id="rId4" Type="http://schemas.openxmlformats.org/officeDocument/2006/relationships/image" Target="../media/image31.png"/></Relationships>
</file>

<file path=xl/drawings/_rels/drawing7.xml.rels><?xml version="1.0" encoding="UTF-8" standalone="yes"?>
<Relationships xmlns="http://schemas.openxmlformats.org/package/2006/relationships"><Relationship Id="rId8" Type="http://schemas.openxmlformats.org/officeDocument/2006/relationships/image" Target="../media/image43.png"/><Relationship Id="rId3" Type="http://schemas.openxmlformats.org/officeDocument/2006/relationships/image" Target="../media/image39.png"/><Relationship Id="rId7" Type="http://schemas.openxmlformats.org/officeDocument/2006/relationships/image" Target="../media/image42.emf"/><Relationship Id="rId12" Type="http://schemas.openxmlformats.org/officeDocument/2006/relationships/image" Target="../media/image47.emf"/><Relationship Id="rId2" Type="http://schemas.openxmlformats.org/officeDocument/2006/relationships/image" Target="../media/image18.png"/><Relationship Id="rId1" Type="http://schemas.openxmlformats.org/officeDocument/2006/relationships/chart" Target="../charts/chart5.xml"/><Relationship Id="rId6" Type="http://schemas.openxmlformats.org/officeDocument/2006/relationships/image" Target="../media/image3.jpeg"/><Relationship Id="rId11" Type="http://schemas.openxmlformats.org/officeDocument/2006/relationships/image" Target="../media/image46.emf"/><Relationship Id="rId5" Type="http://schemas.openxmlformats.org/officeDocument/2006/relationships/image" Target="../media/image41.png"/><Relationship Id="rId10" Type="http://schemas.openxmlformats.org/officeDocument/2006/relationships/image" Target="../media/image45.emf"/><Relationship Id="rId4" Type="http://schemas.openxmlformats.org/officeDocument/2006/relationships/image" Target="../media/image40.png"/><Relationship Id="rId9" Type="http://schemas.openxmlformats.org/officeDocument/2006/relationships/image" Target="../media/image44.emf"/></Relationships>
</file>

<file path=xl/drawings/_rels/drawing8.xml.rels><?xml version="1.0" encoding="UTF-8" standalone="yes"?>
<Relationships xmlns="http://schemas.openxmlformats.org/package/2006/relationships"><Relationship Id="rId8" Type="http://schemas.openxmlformats.org/officeDocument/2006/relationships/image" Target="../media/image43.png"/><Relationship Id="rId13" Type="http://schemas.openxmlformats.org/officeDocument/2006/relationships/image" Target="../media/image58.emf"/><Relationship Id="rId3" Type="http://schemas.openxmlformats.org/officeDocument/2006/relationships/image" Target="../media/image25.png"/><Relationship Id="rId7" Type="http://schemas.openxmlformats.org/officeDocument/2006/relationships/image" Target="../media/image56.emf"/><Relationship Id="rId12" Type="http://schemas.openxmlformats.org/officeDocument/2006/relationships/image" Target="../media/image57.emf"/><Relationship Id="rId2" Type="http://schemas.openxmlformats.org/officeDocument/2006/relationships/image" Target="../media/image18.png"/><Relationship Id="rId1" Type="http://schemas.openxmlformats.org/officeDocument/2006/relationships/chart" Target="../charts/chart6.xml"/><Relationship Id="rId6" Type="http://schemas.openxmlformats.org/officeDocument/2006/relationships/image" Target="../media/image55.jpeg"/><Relationship Id="rId11" Type="http://schemas.openxmlformats.org/officeDocument/2006/relationships/image" Target="../media/image46.emf"/><Relationship Id="rId5" Type="http://schemas.openxmlformats.org/officeDocument/2006/relationships/image" Target="../media/image54.png"/><Relationship Id="rId10" Type="http://schemas.openxmlformats.org/officeDocument/2006/relationships/image" Target="../media/image45.emf"/><Relationship Id="rId4" Type="http://schemas.openxmlformats.org/officeDocument/2006/relationships/image" Target="../media/image53.png"/><Relationship Id="rId9" Type="http://schemas.openxmlformats.org/officeDocument/2006/relationships/image" Target="../media/image44.emf"/><Relationship Id="rId14" Type="http://schemas.openxmlformats.org/officeDocument/2006/relationships/image" Target="../media/image47.emf"/></Relationships>
</file>

<file path=xl/drawings/_rels/drawing9.xml.rels><?xml version="1.0" encoding="UTF-8" standalone="yes"?>
<Relationships xmlns="http://schemas.openxmlformats.org/package/2006/relationships"><Relationship Id="rId3" Type="http://schemas.openxmlformats.org/officeDocument/2006/relationships/image" Target="../media/image64.png"/><Relationship Id="rId2" Type="http://schemas.openxmlformats.org/officeDocument/2006/relationships/image" Target="../media/image63.png"/><Relationship Id="rId1" Type="http://schemas.openxmlformats.org/officeDocument/2006/relationships/image" Target="../media/image62.png"/><Relationship Id="rId6" Type="http://schemas.openxmlformats.org/officeDocument/2006/relationships/image" Target="../media/image67.png"/><Relationship Id="rId5" Type="http://schemas.openxmlformats.org/officeDocument/2006/relationships/image" Target="../media/image66.png"/><Relationship Id="rId4" Type="http://schemas.openxmlformats.org/officeDocument/2006/relationships/image" Target="../media/image6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8.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50.emf"/><Relationship Id="rId2" Type="http://schemas.openxmlformats.org/officeDocument/2006/relationships/image" Target="../media/image49.emf"/><Relationship Id="rId1" Type="http://schemas.openxmlformats.org/officeDocument/2006/relationships/image" Target="../media/image48.emf"/><Relationship Id="rId5" Type="http://schemas.openxmlformats.org/officeDocument/2006/relationships/image" Target="../media/image52.emf"/><Relationship Id="rId4" Type="http://schemas.openxmlformats.org/officeDocument/2006/relationships/image" Target="../media/image51.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50.emf"/><Relationship Id="rId7" Type="http://schemas.openxmlformats.org/officeDocument/2006/relationships/image" Target="../media/image52.emf"/><Relationship Id="rId2" Type="http://schemas.openxmlformats.org/officeDocument/2006/relationships/image" Target="../media/image49.emf"/><Relationship Id="rId1" Type="http://schemas.openxmlformats.org/officeDocument/2006/relationships/image" Target="../media/image59.emf"/><Relationship Id="rId6" Type="http://schemas.openxmlformats.org/officeDocument/2006/relationships/image" Target="../media/image61.emf"/><Relationship Id="rId5" Type="http://schemas.openxmlformats.org/officeDocument/2006/relationships/image" Target="../media/image60.emf"/><Relationship Id="rId4" Type="http://schemas.openxmlformats.org/officeDocument/2006/relationships/image" Target="../media/image5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114300</xdr:rowOff>
    </xdr:from>
    <xdr:to>
      <xdr:col>3</xdr:col>
      <xdr:colOff>332925</xdr:colOff>
      <xdr:row>40</xdr:row>
      <xdr:rowOff>127911</xdr:rowOff>
    </xdr:to>
    <xdr:pic>
      <xdr:nvPicPr>
        <xdr:cNvPr id="18" name="Slika 28">
          <a:extLst>
            <a:ext uri="{FF2B5EF4-FFF2-40B4-BE49-F238E27FC236}">
              <a16:creationId xmlns:a16="http://schemas.microsoft.com/office/drawing/2014/main" id="{8C244094-8ADE-47DB-8332-430A58A4A3E0}"/>
            </a:ext>
          </a:extLst>
        </xdr:cNvPr>
        <xdr:cNvPicPr>
          <a:picLocks noChangeAspect="1"/>
        </xdr:cNvPicPr>
      </xdr:nvPicPr>
      <xdr:blipFill rotWithShape="1">
        <a:blip xmlns:r="http://schemas.openxmlformats.org/officeDocument/2006/relationships" r:embed="rId1"/>
        <a:srcRect l="456" t="8963" r="67046" b="247"/>
        <a:stretch/>
      </xdr:blipFill>
      <xdr:spPr>
        <a:xfrm>
          <a:off x="0" y="876300"/>
          <a:ext cx="3600000" cy="6547761"/>
        </a:xfrm>
        <a:prstGeom prst="rect">
          <a:avLst/>
        </a:prstGeom>
        <a:ln>
          <a:solidFill>
            <a:schemeClr val="bg2"/>
          </a:solidFill>
        </a:ln>
      </xdr:spPr>
    </xdr:pic>
    <xdr:clientData/>
  </xdr:twoCellAnchor>
  <xdr:twoCellAnchor editAs="oneCell">
    <xdr:from>
      <xdr:col>0</xdr:col>
      <xdr:colOff>0</xdr:colOff>
      <xdr:row>56</xdr:row>
      <xdr:rowOff>76202</xdr:rowOff>
    </xdr:from>
    <xdr:to>
      <xdr:col>10</xdr:col>
      <xdr:colOff>167779</xdr:colOff>
      <xdr:row>77</xdr:row>
      <xdr:rowOff>143792</xdr:rowOff>
    </xdr:to>
    <xdr:pic>
      <xdr:nvPicPr>
        <xdr:cNvPr id="19" name="Picture 18">
          <a:extLst>
            <a:ext uri="{FF2B5EF4-FFF2-40B4-BE49-F238E27FC236}">
              <a16:creationId xmlns:a16="http://schemas.microsoft.com/office/drawing/2014/main" id="{95BFC267-ECA1-477B-83C7-5536DE9DE368}"/>
            </a:ext>
          </a:extLst>
        </xdr:cNvPr>
        <xdr:cNvPicPr>
          <a:picLocks noChangeAspect="1"/>
        </xdr:cNvPicPr>
      </xdr:nvPicPr>
      <xdr:blipFill>
        <a:blip xmlns:r="http://schemas.openxmlformats.org/officeDocument/2006/relationships" r:embed="rId2"/>
        <a:stretch>
          <a:fillRect/>
        </a:stretch>
      </xdr:blipFill>
      <xdr:spPr>
        <a:xfrm>
          <a:off x="0" y="10067927"/>
          <a:ext cx="8235454" cy="3868065"/>
        </a:xfrm>
        <a:prstGeom prst="rect">
          <a:avLst/>
        </a:prstGeom>
      </xdr:spPr>
    </xdr:pic>
    <xdr:clientData/>
  </xdr:twoCellAnchor>
  <xdr:twoCellAnchor editAs="oneCell">
    <xdr:from>
      <xdr:col>0</xdr:col>
      <xdr:colOff>0</xdr:colOff>
      <xdr:row>0</xdr:row>
      <xdr:rowOff>0</xdr:rowOff>
    </xdr:from>
    <xdr:to>
      <xdr:col>1</xdr:col>
      <xdr:colOff>323850</xdr:colOff>
      <xdr:row>3</xdr:row>
      <xdr:rowOff>104194</xdr:rowOff>
    </xdr:to>
    <xdr:pic>
      <xdr:nvPicPr>
        <xdr:cNvPr id="5" name="Picture 4">
          <a:extLst>
            <a:ext uri="{FF2B5EF4-FFF2-40B4-BE49-F238E27FC236}">
              <a16:creationId xmlns:a16="http://schemas.microsoft.com/office/drawing/2014/main" id="{0EE1A44E-5CD2-4F27-B621-B417A35CC5C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xdr:twoCellAnchor editAs="oneCell">
    <xdr:from>
      <xdr:col>0</xdr:col>
      <xdr:colOff>0</xdr:colOff>
      <xdr:row>96</xdr:row>
      <xdr:rowOff>152400</xdr:rowOff>
    </xdr:from>
    <xdr:to>
      <xdr:col>14</xdr:col>
      <xdr:colOff>137077</xdr:colOff>
      <xdr:row>121</xdr:row>
      <xdr:rowOff>118772</xdr:rowOff>
    </xdr:to>
    <xdr:pic>
      <xdr:nvPicPr>
        <xdr:cNvPr id="6" name="Picture 5">
          <a:extLst>
            <a:ext uri="{FF2B5EF4-FFF2-40B4-BE49-F238E27FC236}">
              <a16:creationId xmlns:a16="http://schemas.microsoft.com/office/drawing/2014/main" id="{F89EE24A-52FC-4DBC-8A26-A15E5331343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18830925"/>
          <a:ext cx="10947952" cy="4490747"/>
        </a:xfrm>
        <a:prstGeom prst="rect">
          <a:avLst/>
        </a:prstGeom>
      </xdr:spPr>
    </xdr:pic>
    <xdr:clientData/>
  </xdr:twoCellAnchor>
  <xdr:twoCellAnchor editAs="oneCell">
    <xdr:from>
      <xdr:col>0</xdr:col>
      <xdr:colOff>0</xdr:colOff>
      <xdr:row>128</xdr:row>
      <xdr:rowOff>133350</xdr:rowOff>
    </xdr:from>
    <xdr:to>
      <xdr:col>14</xdr:col>
      <xdr:colOff>142792</xdr:colOff>
      <xdr:row>161</xdr:row>
      <xdr:rowOff>35367</xdr:rowOff>
    </xdr:to>
    <xdr:pic>
      <xdr:nvPicPr>
        <xdr:cNvPr id="9" name="Picture 8">
          <a:extLst>
            <a:ext uri="{FF2B5EF4-FFF2-40B4-BE49-F238E27FC236}">
              <a16:creationId xmlns:a16="http://schemas.microsoft.com/office/drawing/2014/main" id="{64DF7E8B-0E23-4014-95B2-FB9AE707B76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24431625"/>
          <a:ext cx="10953667" cy="5874192"/>
        </a:xfrm>
        <a:prstGeom prst="rect">
          <a:avLst/>
        </a:prstGeom>
      </xdr:spPr>
    </xdr:pic>
    <xdr:clientData/>
  </xdr:twoCellAnchor>
  <xdr:twoCellAnchor editAs="oneCell">
    <xdr:from>
      <xdr:col>5</xdr:col>
      <xdr:colOff>0</xdr:colOff>
      <xdr:row>7</xdr:row>
      <xdr:rowOff>0</xdr:rowOff>
    </xdr:from>
    <xdr:to>
      <xdr:col>12</xdr:col>
      <xdr:colOff>546055</xdr:colOff>
      <xdr:row>10</xdr:row>
      <xdr:rowOff>57203</xdr:rowOff>
    </xdr:to>
    <xdr:pic>
      <xdr:nvPicPr>
        <xdr:cNvPr id="3" name="Picture 2">
          <a:extLst>
            <a:ext uri="{FF2B5EF4-FFF2-40B4-BE49-F238E27FC236}">
              <a16:creationId xmlns:a16="http://schemas.microsoft.com/office/drawing/2014/main" id="{ED7970A0-D074-10BD-52D6-EBBAFC6D12D0}"/>
            </a:ext>
          </a:extLst>
        </xdr:cNvPr>
        <xdr:cNvPicPr>
          <a:picLocks noChangeAspect="1"/>
        </xdr:cNvPicPr>
      </xdr:nvPicPr>
      <xdr:blipFill>
        <a:blip xmlns:r="http://schemas.openxmlformats.org/officeDocument/2006/relationships" r:embed="rId6"/>
        <a:stretch>
          <a:fillRect/>
        </a:stretch>
      </xdr:blipFill>
      <xdr:spPr>
        <a:xfrm>
          <a:off x="4638675" y="1457325"/>
          <a:ext cx="5346655" cy="609653"/>
        </a:xfrm>
        <a:prstGeom prst="rect">
          <a:avLst/>
        </a:prstGeom>
      </xdr:spPr>
    </xdr:pic>
    <xdr:clientData/>
  </xdr:twoCellAnchor>
  <xdr:twoCellAnchor editAs="oneCell">
    <xdr:from>
      <xdr:col>5</xdr:col>
      <xdr:colOff>0</xdr:colOff>
      <xdr:row>15</xdr:row>
      <xdr:rowOff>0</xdr:rowOff>
    </xdr:from>
    <xdr:to>
      <xdr:col>12</xdr:col>
      <xdr:colOff>548651</xdr:colOff>
      <xdr:row>18</xdr:row>
      <xdr:rowOff>66676</xdr:rowOff>
    </xdr:to>
    <xdr:pic>
      <xdr:nvPicPr>
        <xdr:cNvPr id="4" name="Picture 3">
          <a:extLst>
            <a:ext uri="{FF2B5EF4-FFF2-40B4-BE49-F238E27FC236}">
              <a16:creationId xmlns:a16="http://schemas.microsoft.com/office/drawing/2014/main" id="{2E0EB6E0-0EB6-D04A-8BC3-61255BC35270}"/>
            </a:ext>
          </a:extLst>
        </xdr:cNvPr>
        <xdr:cNvPicPr>
          <a:picLocks noChangeAspect="1"/>
        </xdr:cNvPicPr>
      </xdr:nvPicPr>
      <xdr:blipFill>
        <a:blip xmlns:r="http://schemas.openxmlformats.org/officeDocument/2006/relationships" r:embed="rId7"/>
        <a:stretch>
          <a:fillRect/>
        </a:stretch>
      </xdr:blipFill>
      <xdr:spPr>
        <a:xfrm>
          <a:off x="4638675" y="2914650"/>
          <a:ext cx="5349251" cy="609601"/>
        </a:xfrm>
        <a:prstGeom prst="rect">
          <a:avLst/>
        </a:prstGeom>
      </xdr:spPr>
    </xdr:pic>
    <xdr:clientData/>
  </xdr:twoCellAnchor>
  <xdr:twoCellAnchor editAs="oneCell">
    <xdr:from>
      <xdr:col>5</xdr:col>
      <xdr:colOff>0</xdr:colOff>
      <xdr:row>19</xdr:row>
      <xdr:rowOff>0</xdr:rowOff>
    </xdr:from>
    <xdr:to>
      <xdr:col>12</xdr:col>
      <xdr:colOff>548651</xdr:colOff>
      <xdr:row>22</xdr:row>
      <xdr:rowOff>66676</xdr:rowOff>
    </xdr:to>
    <xdr:pic>
      <xdr:nvPicPr>
        <xdr:cNvPr id="7" name="Picture 6">
          <a:extLst>
            <a:ext uri="{FF2B5EF4-FFF2-40B4-BE49-F238E27FC236}">
              <a16:creationId xmlns:a16="http://schemas.microsoft.com/office/drawing/2014/main" id="{07E2F421-7C0D-8284-0DF8-E12F6C55B4BB}"/>
            </a:ext>
          </a:extLst>
        </xdr:cNvPr>
        <xdr:cNvPicPr>
          <a:picLocks noChangeAspect="1"/>
        </xdr:cNvPicPr>
      </xdr:nvPicPr>
      <xdr:blipFill>
        <a:blip xmlns:r="http://schemas.openxmlformats.org/officeDocument/2006/relationships" r:embed="rId8"/>
        <a:stretch>
          <a:fillRect/>
        </a:stretch>
      </xdr:blipFill>
      <xdr:spPr>
        <a:xfrm>
          <a:off x="4638675" y="3638550"/>
          <a:ext cx="5349251" cy="609601"/>
        </a:xfrm>
        <a:prstGeom prst="rect">
          <a:avLst/>
        </a:prstGeom>
      </xdr:spPr>
    </xdr:pic>
    <xdr:clientData/>
  </xdr:twoCellAnchor>
  <xdr:twoCellAnchor editAs="oneCell">
    <xdr:from>
      <xdr:col>5</xdr:col>
      <xdr:colOff>0</xdr:colOff>
      <xdr:row>23</xdr:row>
      <xdr:rowOff>0</xdr:rowOff>
    </xdr:from>
    <xdr:to>
      <xdr:col>12</xdr:col>
      <xdr:colOff>548651</xdr:colOff>
      <xdr:row>26</xdr:row>
      <xdr:rowOff>66676</xdr:rowOff>
    </xdr:to>
    <xdr:pic>
      <xdr:nvPicPr>
        <xdr:cNvPr id="8" name="Picture 7">
          <a:extLst>
            <a:ext uri="{FF2B5EF4-FFF2-40B4-BE49-F238E27FC236}">
              <a16:creationId xmlns:a16="http://schemas.microsoft.com/office/drawing/2014/main" id="{2EE10998-3447-918F-7D7A-7CB7A321B15B}"/>
            </a:ext>
          </a:extLst>
        </xdr:cNvPr>
        <xdr:cNvPicPr>
          <a:picLocks noChangeAspect="1"/>
        </xdr:cNvPicPr>
      </xdr:nvPicPr>
      <xdr:blipFill>
        <a:blip xmlns:r="http://schemas.openxmlformats.org/officeDocument/2006/relationships" r:embed="rId9"/>
        <a:stretch>
          <a:fillRect/>
        </a:stretch>
      </xdr:blipFill>
      <xdr:spPr>
        <a:xfrm>
          <a:off x="4638675" y="4362450"/>
          <a:ext cx="5349251" cy="609601"/>
        </a:xfrm>
        <a:prstGeom prst="rect">
          <a:avLst/>
        </a:prstGeom>
      </xdr:spPr>
    </xdr:pic>
    <xdr:clientData/>
  </xdr:twoCellAnchor>
  <xdr:twoCellAnchor editAs="oneCell">
    <xdr:from>
      <xdr:col>5</xdr:col>
      <xdr:colOff>0</xdr:colOff>
      <xdr:row>27</xdr:row>
      <xdr:rowOff>0</xdr:rowOff>
    </xdr:from>
    <xdr:to>
      <xdr:col>12</xdr:col>
      <xdr:colOff>548651</xdr:colOff>
      <xdr:row>30</xdr:row>
      <xdr:rowOff>66676</xdr:rowOff>
    </xdr:to>
    <xdr:pic>
      <xdr:nvPicPr>
        <xdr:cNvPr id="10" name="Picture 9">
          <a:extLst>
            <a:ext uri="{FF2B5EF4-FFF2-40B4-BE49-F238E27FC236}">
              <a16:creationId xmlns:a16="http://schemas.microsoft.com/office/drawing/2014/main" id="{2B7F773E-D27C-187D-57DA-CF9545ED3ECC}"/>
            </a:ext>
          </a:extLst>
        </xdr:cNvPr>
        <xdr:cNvPicPr>
          <a:picLocks noChangeAspect="1"/>
        </xdr:cNvPicPr>
      </xdr:nvPicPr>
      <xdr:blipFill>
        <a:blip xmlns:r="http://schemas.openxmlformats.org/officeDocument/2006/relationships" r:embed="rId10"/>
        <a:stretch>
          <a:fillRect/>
        </a:stretch>
      </xdr:blipFill>
      <xdr:spPr>
        <a:xfrm>
          <a:off x="4638675" y="5086350"/>
          <a:ext cx="5349251" cy="609601"/>
        </a:xfrm>
        <a:prstGeom prst="rect">
          <a:avLst/>
        </a:prstGeom>
      </xdr:spPr>
    </xdr:pic>
    <xdr:clientData/>
  </xdr:twoCellAnchor>
  <xdr:twoCellAnchor editAs="oneCell">
    <xdr:from>
      <xdr:col>5</xdr:col>
      <xdr:colOff>0</xdr:colOff>
      <xdr:row>31</xdr:row>
      <xdr:rowOff>0</xdr:rowOff>
    </xdr:from>
    <xdr:to>
      <xdr:col>12</xdr:col>
      <xdr:colOff>548651</xdr:colOff>
      <xdr:row>34</xdr:row>
      <xdr:rowOff>66676</xdr:rowOff>
    </xdr:to>
    <xdr:pic>
      <xdr:nvPicPr>
        <xdr:cNvPr id="11" name="Picture 10">
          <a:extLst>
            <a:ext uri="{FF2B5EF4-FFF2-40B4-BE49-F238E27FC236}">
              <a16:creationId xmlns:a16="http://schemas.microsoft.com/office/drawing/2014/main" id="{B13540C8-9BF3-4714-3D62-7B4993D2D2AF}"/>
            </a:ext>
          </a:extLst>
        </xdr:cNvPr>
        <xdr:cNvPicPr>
          <a:picLocks noChangeAspect="1"/>
        </xdr:cNvPicPr>
      </xdr:nvPicPr>
      <xdr:blipFill>
        <a:blip xmlns:r="http://schemas.openxmlformats.org/officeDocument/2006/relationships" r:embed="rId11"/>
        <a:stretch>
          <a:fillRect/>
        </a:stretch>
      </xdr:blipFill>
      <xdr:spPr>
        <a:xfrm>
          <a:off x="4638675" y="5810250"/>
          <a:ext cx="5349251" cy="609601"/>
        </a:xfrm>
        <a:prstGeom prst="rect">
          <a:avLst/>
        </a:prstGeom>
      </xdr:spPr>
    </xdr:pic>
    <xdr:clientData/>
  </xdr:twoCellAnchor>
  <xdr:twoCellAnchor editAs="oneCell">
    <xdr:from>
      <xdr:col>5</xdr:col>
      <xdr:colOff>0</xdr:colOff>
      <xdr:row>35</xdr:row>
      <xdr:rowOff>0</xdr:rowOff>
    </xdr:from>
    <xdr:to>
      <xdr:col>12</xdr:col>
      <xdr:colOff>548651</xdr:colOff>
      <xdr:row>38</xdr:row>
      <xdr:rowOff>66676</xdr:rowOff>
    </xdr:to>
    <xdr:pic>
      <xdr:nvPicPr>
        <xdr:cNvPr id="12" name="Picture 11">
          <a:extLst>
            <a:ext uri="{FF2B5EF4-FFF2-40B4-BE49-F238E27FC236}">
              <a16:creationId xmlns:a16="http://schemas.microsoft.com/office/drawing/2014/main" id="{F6FC6F42-0B77-6A33-BD11-CBEB89536FB0}"/>
            </a:ext>
          </a:extLst>
        </xdr:cNvPr>
        <xdr:cNvPicPr>
          <a:picLocks noChangeAspect="1"/>
        </xdr:cNvPicPr>
      </xdr:nvPicPr>
      <xdr:blipFill>
        <a:blip xmlns:r="http://schemas.openxmlformats.org/officeDocument/2006/relationships" r:embed="rId12"/>
        <a:stretch>
          <a:fillRect/>
        </a:stretch>
      </xdr:blipFill>
      <xdr:spPr>
        <a:xfrm>
          <a:off x="4638675" y="6534150"/>
          <a:ext cx="5349251" cy="609601"/>
        </a:xfrm>
        <a:prstGeom prst="rect">
          <a:avLst/>
        </a:prstGeom>
      </xdr:spPr>
    </xdr:pic>
    <xdr:clientData/>
  </xdr:twoCellAnchor>
  <xdr:twoCellAnchor editAs="oneCell">
    <xdr:from>
      <xdr:col>5</xdr:col>
      <xdr:colOff>0</xdr:colOff>
      <xdr:row>39</xdr:row>
      <xdr:rowOff>0</xdr:rowOff>
    </xdr:from>
    <xdr:to>
      <xdr:col>12</xdr:col>
      <xdr:colOff>548651</xdr:colOff>
      <xdr:row>42</xdr:row>
      <xdr:rowOff>66676</xdr:rowOff>
    </xdr:to>
    <xdr:pic>
      <xdr:nvPicPr>
        <xdr:cNvPr id="14" name="Picture 13">
          <a:extLst>
            <a:ext uri="{FF2B5EF4-FFF2-40B4-BE49-F238E27FC236}">
              <a16:creationId xmlns:a16="http://schemas.microsoft.com/office/drawing/2014/main" id="{2D0B2102-5C0B-0B3A-176D-EDFC96E7DD6A}"/>
            </a:ext>
          </a:extLst>
        </xdr:cNvPr>
        <xdr:cNvPicPr>
          <a:picLocks noChangeAspect="1"/>
        </xdr:cNvPicPr>
      </xdr:nvPicPr>
      <xdr:blipFill>
        <a:blip xmlns:r="http://schemas.openxmlformats.org/officeDocument/2006/relationships" r:embed="rId13"/>
        <a:stretch>
          <a:fillRect/>
        </a:stretch>
      </xdr:blipFill>
      <xdr:spPr>
        <a:xfrm>
          <a:off x="4638675" y="7258050"/>
          <a:ext cx="5349251" cy="609601"/>
        </a:xfrm>
        <a:prstGeom prst="rect">
          <a:avLst/>
        </a:prstGeom>
      </xdr:spPr>
    </xdr:pic>
    <xdr:clientData/>
  </xdr:twoCellAnchor>
  <xdr:twoCellAnchor editAs="oneCell">
    <xdr:from>
      <xdr:col>5</xdr:col>
      <xdr:colOff>0</xdr:colOff>
      <xdr:row>11</xdr:row>
      <xdr:rowOff>0</xdr:rowOff>
    </xdr:from>
    <xdr:to>
      <xdr:col>12</xdr:col>
      <xdr:colOff>548651</xdr:colOff>
      <xdr:row>14</xdr:row>
      <xdr:rowOff>66676</xdr:rowOff>
    </xdr:to>
    <xdr:pic>
      <xdr:nvPicPr>
        <xdr:cNvPr id="15" name="Picture 14">
          <a:extLst>
            <a:ext uri="{FF2B5EF4-FFF2-40B4-BE49-F238E27FC236}">
              <a16:creationId xmlns:a16="http://schemas.microsoft.com/office/drawing/2014/main" id="{EE20100C-2251-453F-ACF6-8FE426D5E155}"/>
            </a:ext>
          </a:extLst>
        </xdr:cNvPr>
        <xdr:cNvPicPr>
          <a:picLocks noChangeAspect="1"/>
        </xdr:cNvPicPr>
      </xdr:nvPicPr>
      <xdr:blipFill>
        <a:blip xmlns:r="http://schemas.openxmlformats.org/officeDocument/2006/relationships" r:embed="rId14"/>
        <a:stretch>
          <a:fillRect/>
        </a:stretch>
      </xdr:blipFill>
      <xdr:spPr>
        <a:xfrm>
          <a:off x="4638675" y="2190750"/>
          <a:ext cx="5349251" cy="60960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38100</xdr:colOff>
          <xdr:row>42</xdr:row>
          <xdr:rowOff>28575</xdr:rowOff>
        </xdr:from>
        <xdr:to>
          <xdr:col>12</xdr:col>
          <xdr:colOff>219075</xdr:colOff>
          <xdr:row>55</xdr:row>
          <xdr:rowOff>47625</xdr:rowOff>
        </xdr:to>
        <xdr:pic>
          <xdr:nvPicPr>
            <xdr:cNvPr id="16" name="Picture 15">
              <a:extLst>
                <a:ext uri="{FF2B5EF4-FFF2-40B4-BE49-F238E27FC236}">
                  <a16:creationId xmlns:a16="http://schemas.microsoft.com/office/drawing/2014/main" id="{AE42246B-F647-A861-9C3D-9BDA8563D8F3}"/>
                </a:ext>
              </a:extLst>
            </xdr:cNvPr>
            <xdr:cNvPicPr>
              <a:picLocks noChangeAspect="1" noChangeArrowheads="1"/>
              <a:extLst>
                <a:ext uri="{84589F7E-364E-4C9E-8A38-B11213B215E9}">
                  <a14:cameraTool cellRange="'FTV Fassadenpaneel'!$J$41:$S$53" spid="_x0000_s1161"/>
                </a:ext>
              </a:extLst>
            </xdr:cNvPicPr>
          </xdr:nvPicPr>
          <xdr:blipFill>
            <a:blip xmlns:r="http://schemas.openxmlformats.org/officeDocument/2006/relationships" r:embed="rId15"/>
            <a:srcRect/>
            <a:stretch>
              <a:fillRect/>
            </a:stretch>
          </xdr:blipFill>
          <xdr:spPr bwMode="auto">
            <a:xfrm>
              <a:off x="38100" y="7829550"/>
              <a:ext cx="9620250" cy="23717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94669</xdr:rowOff>
    </xdr:to>
    <xdr:pic>
      <xdr:nvPicPr>
        <xdr:cNvPr id="2" name="Picture 1">
          <a:extLst>
            <a:ext uri="{FF2B5EF4-FFF2-40B4-BE49-F238E27FC236}">
              <a16:creationId xmlns:a16="http://schemas.microsoft.com/office/drawing/2014/main" id="{2B0BAB2C-2680-4C8D-907D-9F1EDE94C1D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xdr:twoCellAnchor editAs="oneCell">
    <xdr:from>
      <xdr:col>5</xdr:col>
      <xdr:colOff>609600</xdr:colOff>
      <xdr:row>7</xdr:row>
      <xdr:rowOff>142875</xdr:rowOff>
    </xdr:from>
    <xdr:to>
      <xdr:col>10</xdr:col>
      <xdr:colOff>447675</xdr:colOff>
      <xdr:row>13</xdr:row>
      <xdr:rowOff>28575</xdr:rowOff>
    </xdr:to>
    <xdr:pic>
      <xdr:nvPicPr>
        <xdr:cNvPr id="4" name="Picture 3">
          <a:extLst>
            <a:ext uri="{FF2B5EF4-FFF2-40B4-BE49-F238E27FC236}">
              <a16:creationId xmlns:a16="http://schemas.microsoft.com/office/drawing/2014/main" id="{E2E0D09A-C4A7-4621-9589-0FBBC12D9A17}"/>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8581" t="17465" r="8747" b="68170"/>
        <a:stretch>
          <a:fillRect/>
        </a:stretch>
      </xdr:blipFill>
      <xdr:spPr>
        <a:xfrm>
          <a:off x="5419725" y="1628775"/>
          <a:ext cx="4010025" cy="1009650"/>
        </a:xfrm>
        <a:prstGeom prst="rect">
          <a:avLst/>
        </a:prstGeom>
      </xdr:spPr>
    </xdr:pic>
    <xdr:clientData/>
  </xdr:twoCellAnchor>
  <xdr:twoCellAnchor editAs="oneCell">
    <xdr:from>
      <xdr:col>3</xdr:col>
      <xdr:colOff>333375</xdr:colOff>
      <xdr:row>3</xdr:row>
      <xdr:rowOff>47625</xdr:rowOff>
    </xdr:from>
    <xdr:to>
      <xdr:col>5</xdr:col>
      <xdr:colOff>533401</xdr:colOff>
      <xdr:row>17</xdr:row>
      <xdr:rowOff>123825</xdr:rowOff>
    </xdr:to>
    <xdr:pic>
      <xdr:nvPicPr>
        <xdr:cNvPr id="6" name="Picture 5">
          <a:extLst>
            <a:ext uri="{FF2B5EF4-FFF2-40B4-BE49-F238E27FC236}">
              <a16:creationId xmlns:a16="http://schemas.microsoft.com/office/drawing/2014/main" id="{D3486161-5FB8-4D71-A1A6-6E8163041D0C}"/>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 t="5152" r="72759" b="56268"/>
        <a:stretch>
          <a:fillRect/>
        </a:stretch>
      </xdr:blipFill>
      <xdr:spPr>
        <a:xfrm>
          <a:off x="3600450" y="781050"/>
          <a:ext cx="1743076" cy="2695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1344705</xdr:colOff>
      <xdr:row>68</xdr:row>
      <xdr:rowOff>1679</xdr:rowOff>
    </xdr:from>
    <xdr:to>
      <xdr:col>7</xdr:col>
      <xdr:colOff>256499</xdr:colOff>
      <xdr:row>90</xdr:row>
      <xdr:rowOff>17208</xdr:rowOff>
    </xdr:to>
    <xdr:graphicFrame macro="">
      <xdr:nvGraphicFramePr>
        <xdr:cNvPr id="5" name="Chart 4">
          <a:extLst>
            <a:ext uri="{FF2B5EF4-FFF2-40B4-BE49-F238E27FC236}">
              <a16:creationId xmlns:a16="http://schemas.microsoft.com/office/drawing/2014/main" id="{9444CC00-A6A2-444A-8614-101754207C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593449</xdr:colOff>
      <xdr:row>7</xdr:row>
      <xdr:rowOff>34358</xdr:rowOff>
    </xdr:from>
    <xdr:to>
      <xdr:col>17</xdr:col>
      <xdr:colOff>450574</xdr:colOff>
      <xdr:row>13</xdr:row>
      <xdr:rowOff>183253</xdr:rowOff>
    </xdr:to>
    <xdr:pic>
      <xdr:nvPicPr>
        <xdr:cNvPr id="28" name="Picture 27">
          <a:extLst>
            <a:ext uri="{FF2B5EF4-FFF2-40B4-BE49-F238E27FC236}">
              <a16:creationId xmlns:a16="http://schemas.microsoft.com/office/drawing/2014/main" id="{9204E35F-27C8-4726-960F-25359CD18851}"/>
            </a:ext>
          </a:extLst>
        </xdr:cNvPr>
        <xdr:cNvPicPr>
          <a:picLocks noChangeAspect="1"/>
        </xdr:cNvPicPr>
      </xdr:nvPicPr>
      <xdr:blipFill rotWithShape="1">
        <a:blip xmlns:r="http://schemas.openxmlformats.org/officeDocument/2006/relationships" r:embed="rId2"/>
        <a:srcRect t="14170" r="51248" b="26643"/>
        <a:stretch>
          <a:fillRect/>
        </a:stretch>
      </xdr:blipFill>
      <xdr:spPr>
        <a:xfrm>
          <a:off x="12893123" y="1516945"/>
          <a:ext cx="2441299" cy="1275330"/>
        </a:xfrm>
        <a:prstGeom prst="rect">
          <a:avLst/>
        </a:prstGeom>
      </xdr:spPr>
    </xdr:pic>
    <xdr:clientData/>
  </xdr:twoCellAnchor>
  <xdr:twoCellAnchor editAs="oneCell">
    <xdr:from>
      <xdr:col>17</xdr:col>
      <xdr:colOff>35582</xdr:colOff>
      <xdr:row>10</xdr:row>
      <xdr:rowOff>92830</xdr:rowOff>
    </xdr:from>
    <xdr:to>
      <xdr:col>21</xdr:col>
      <xdr:colOff>25675</xdr:colOff>
      <xdr:row>17</xdr:row>
      <xdr:rowOff>134155</xdr:rowOff>
    </xdr:to>
    <xdr:pic>
      <xdr:nvPicPr>
        <xdr:cNvPr id="2" name="Picture 1">
          <a:extLst>
            <a:ext uri="{FF2B5EF4-FFF2-40B4-BE49-F238E27FC236}">
              <a16:creationId xmlns:a16="http://schemas.microsoft.com/office/drawing/2014/main" id="{DD38123B-45E5-486A-A19C-59CDB45C42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4919430" y="2138634"/>
          <a:ext cx="4454419" cy="1349978"/>
        </a:xfrm>
        <a:prstGeom prst="rect">
          <a:avLst/>
        </a:prstGeom>
      </xdr:spPr>
    </xdr:pic>
    <xdr:clientData/>
  </xdr:twoCellAnchor>
  <xdr:twoCellAnchor editAs="oneCell">
    <xdr:from>
      <xdr:col>3</xdr:col>
      <xdr:colOff>295275</xdr:colOff>
      <xdr:row>4</xdr:row>
      <xdr:rowOff>1</xdr:rowOff>
    </xdr:from>
    <xdr:to>
      <xdr:col>6</xdr:col>
      <xdr:colOff>723900</xdr:colOff>
      <xdr:row>17</xdr:row>
      <xdr:rowOff>11963</xdr:rowOff>
    </xdr:to>
    <xdr:pic>
      <xdr:nvPicPr>
        <xdr:cNvPr id="3" name="Picture 2">
          <a:extLst>
            <a:ext uri="{FF2B5EF4-FFF2-40B4-BE49-F238E27FC236}">
              <a16:creationId xmlns:a16="http://schemas.microsoft.com/office/drawing/2014/main" id="{D54A49DD-D1B0-EF75-3BE2-72ABB7402B52}"/>
            </a:ext>
          </a:extLst>
        </xdr:cNvPr>
        <xdr:cNvPicPr>
          <a:picLocks noChangeAspect="1"/>
        </xdr:cNvPicPr>
      </xdr:nvPicPr>
      <xdr:blipFill>
        <a:blip xmlns:r="http://schemas.openxmlformats.org/officeDocument/2006/relationships" r:embed="rId4"/>
        <a:stretch>
          <a:fillRect/>
        </a:stretch>
      </xdr:blipFill>
      <xdr:spPr>
        <a:xfrm>
          <a:off x="3562350" y="561976"/>
          <a:ext cx="2743200" cy="2450362"/>
        </a:xfrm>
        <a:prstGeom prst="rect">
          <a:avLst/>
        </a:prstGeom>
      </xdr:spPr>
    </xdr:pic>
    <xdr:clientData/>
  </xdr:twoCellAnchor>
  <xdr:twoCellAnchor editAs="oneCell">
    <xdr:from>
      <xdr:col>10</xdr:col>
      <xdr:colOff>800100</xdr:colOff>
      <xdr:row>6</xdr:row>
      <xdr:rowOff>180499</xdr:rowOff>
    </xdr:from>
    <xdr:to>
      <xdr:col>13</xdr:col>
      <xdr:colOff>533400</xdr:colOff>
      <xdr:row>17</xdr:row>
      <xdr:rowOff>72760</xdr:rowOff>
    </xdr:to>
    <xdr:pic>
      <xdr:nvPicPr>
        <xdr:cNvPr id="6" name="Picture 5">
          <a:extLst>
            <a:ext uri="{FF2B5EF4-FFF2-40B4-BE49-F238E27FC236}">
              <a16:creationId xmlns:a16="http://schemas.microsoft.com/office/drawing/2014/main" id="{91B9661F-595E-0A00-58E0-8E742E9D2C39}"/>
            </a:ext>
          </a:extLst>
        </xdr:cNvPr>
        <xdr:cNvPicPr>
          <a:picLocks noChangeAspect="1"/>
        </xdr:cNvPicPr>
      </xdr:nvPicPr>
      <xdr:blipFill>
        <a:blip xmlns:r="http://schemas.openxmlformats.org/officeDocument/2006/relationships" r:embed="rId5"/>
        <a:stretch>
          <a:fillRect/>
        </a:stretch>
      </xdr:blipFill>
      <xdr:spPr>
        <a:xfrm>
          <a:off x="9801225" y="1475899"/>
          <a:ext cx="2324100" cy="1949661"/>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8" name="Picture 7">
          <a:extLst>
            <a:ext uri="{FF2B5EF4-FFF2-40B4-BE49-F238E27FC236}">
              <a16:creationId xmlns:a16="http://schemas.microsoft.com/office/drawing/2014/main" id="{63E47BF5-CCC9-94CC-65D2-567DECA9C53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0</xdr:colOff>
          <xdr:row>9</xdr:row>
          <xdr:rowOff>111993</xdr:rowOff>
        </xdr:from>
        <xdr:to>
          <xdr:col>10</xdr:col>
          <xdr:colOff>809625</xdr:colOff>
          <xdr:row>17</xdr:row>
          <xdr:rowOff>25711</xdr:rowOff>
        </xdr:to>
        <xdr:pic>
          <xdr:nvPicPr>
            <xdr:cNvPr id="7" name="Picture 6">
              <a:extLst>
                <a:ext uri="{FF2B5EF4-FFF2-40B4-BE49-F238E27FC236}">
                  <a16:creationId xmlns:a16="http://schemas.microsoft.com/office/drawing/2014/main" id="{2287B1C7-2B31-08AA-D662-64CF6216417C}"/>
                </a:ext>
              </a:extLst>
            </xdr:cNvPr>
            <xdr:cNvPicPr>
              <a:picLocks noChangeAspect="1" noChangeArrowheads="1"/>
              <a:extLst>
                <a:ext uri="{84589F7E-364E-4C9E-8A38-B11213B215E9}">
                  <a14:cameraTool cellRange="List_Values!$D$3:$E$8" spid="_x0000_s4412"/>
                </a:ext>
              </a:extLst>
            </xdr:cNvPicPr>
          </xdr:nvPicPr>
          <xdr:blipFill>
            <a:blip xmlns:r="http://schemas.openxmlformats.org/officeDocument/2006/relationships" r:embed="rId7"/>
            <a:srcRect/>
            <a:stretch>
              <a:fillRect/>
            </a:stretch>
          </xdr:blipFill>
          <xdr:spPr bwMode="auto">
            <a:xfrm>
              <a:off x="6505575" y="1978893"/>
              <a:ext cx="3200400" cy="1399618"/>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0</xdr:colOff>
      <xdr:row>67</xdr:row>
      <xdr:rowOff>0</xdr:rowOff>
    </xdr:from>
    <xdr:to>
      <xdr:col>7</xdr:col>
      <xdr:colOff>616500</xdr:colOff>
      <xdr:row>91</xdr:row>
      <xdr:rowOff>16941</xdr:rowOff>
    </xdr:to>
    <xdr:graphicFrame macro="">
      <xdr:nvGraphicFramePr>
        <xdr:cNvPr id="8" name="Chart 7">
          <a:extLst>
            <a:ext uri="{FF2B5EF4-FFF2-40B4-BE49-F238E27FC236}">
              <a16:creationId xmlns:a16="http://schemas.microsoft.com/office/drawing/2014/main" id="{1FC3022A-87FF-4DAE-8F90-E04D3A54F4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624253</xdr:colOff>
      <xdr:row>4</xdr:row>
      <xdr:rowOff>133351</xdr:rowOff>
    </xdr:from>
    <xdr:to>
      <xdr:col>18</xdr:col>
      <xdr:colOff>407459</xdr:colOff>
      <xdr:row>12</xdr:row>
      <xdr:rowOff>114301</xdr:rowOff>
    </xdr:to>
    <xdr:pic>
      <xdr:nvPicPr>
        <xdr:cNvPr id="4" name="Picture 3">
          <a:extLst>
            <a:ext uri="{FF2B5EF4-FFF2-40B4-BE49-F238E27FC236}">
              <a16:creationId xmlns:a16="http://schemas.microsoft.com/office/drawing/2014/main" id="{A52B251D-1C75-4E63-9A8F-71F168076FFF}"/>
            </a:ext>
          </a:extLst>
        </xdr:cNvPr>
        <xdr:cNvPicPr>
          <a:picLocks noChangeAspect="1"/>
        </xdr:cNvPicPr>
      </xdr:nvPicPr>
      <xdr:blipFill rotWithShape="1">
        <a:blip xmlns:r="http://schemas.openxmlformats.org/officeDocument/2006/relationships" r:embed="rId2"/>
        <a:srcRect l="50869" t="6881" r="379" b="22236"/>
        <a:stretch>
          <a:fillRect/>
        </a:stretch>
      </xdr:blipFill>
      <xdr:spPr>
        <a:xfrm>
          <a:off x="13835428" y="1047751"/>
          <a:ext cx="2364481" cy="1485900"/>
        </a:xfrm>
        <a:prstGeom prst="rect">
          <a:avLst/>
        </a:prstGeom>
      </xdr:spPr>
    </xdr:pic>
    <xdr:clientData/>
  </xdr:twoCellAnchor>
  <xdr:twoCellAnchor editAs="oneCell">
    <xdr:from>
      <xdr:col>6</xdr:col>
      <xdr:colOff>740020</xdr:colOff>
      <xdr:row>4</xdr:row>
      <xdr:rowOff>7327</xdr:rowOff>
    </xdr:from>
    <xdr:to>
      <xdr:col>10</xdr:col>
      <xdr:colOff>2748</xdr:colOff>
      <xdr:row>9</xdr:row>
      <xdr:rowOff>7327</xdr:rowOff>
    </xdr:to>
    <xdr:pic>
      <xdr:nvPicPr>
        <xdr:cNvPr id="16" name="Picture 15">
          <a:extLst>
            <a:ext uri="{FF2B5EF4-FFF2-40B4-BE49-F238E27FC236}">
              <a16:creationId xmlns:a16="http://schemas.microsoft.com/office/drawing/2014/main" id="{42B8D523-830E-4D7D-AD88-2A3AF00C86E1}"/>
            </a:ext>
          </a:extLst>
        </xdr:cNvPr>
        <xdr:cNvPicPr>
          <a:picLocks noChangeAspect="1"/>
        </xdr:cNvPicPr>
      </xdr:nvPicPr>
      <xdr:blipFill rotWithShape="1">
        <a:blip xmlns:r="http://schemas.openxmlformats.org/officeDocument/2006/relationships" r:embed="rId3"/>
        <a:srcRect l="17940" t="11381" r="47444" b="72824"/>
        <a:stretch/>
      </xdr:blipFill>
      <xdr:spPr>
        <a:xfrm>
          <a:off x="6447693" y="571500"/>
          <a:ext cx="2512218" cy="952500"/>
        </a:xfrm>
        <a:prstGeom prst="rect">
          <a:avLst/>
        </a:prstGeom>
      </xdr:spPr>
    </xdr:pic>
    <xdr:clientData/>
  </xdr:twoCellAnchor>
  <xdr:twoCellAnchor editAs="oneCell">
    <xdr:from>
      <xdr:col>3</xdr:col>
      <xdr:colOff>209550</xdr:colOff>
      <xdr:row>4</xdr:row>
      <xdr:rowOff>0</xdr:rowOff>
    </xdr:from>
    <xdr:to>
      <xdr:col>6</xdr:col>
      <xdr:colOff>509510</xdr:colOff>
      <xdr:row>17</xdr:row>
      <xdr:rowOff>9525</xdr:rowOff>
    </xdr:to>
    <xdr:pic>
      <xdr:nvPicPr>
        <xdr:cNvPr id="2" name="Picture 1">
          <a:extLst>
            <a:ext uri="{FF2B5EF4-FFF2-40B4-BE49-F238E27FC236}">
              <a16:creationId xmlns:a16="http://schemas.microsoft.com/office/drawing/2014/main" id="{F3AC1F6D-DE59-B220-CE7B-7D3EA64A28DF}"/>
            </a:ext>
          </a:extLst>
        </xdr:cNvPr>
        <xdr:cNvPicPr>
          <a:picLocks noChangeAspect="1"/>
        </xdr:cNvPicPr>
      </xdr:nvPicPr>
      <xdr:blipFill>
        <a:blip xmlns:r="http://schemas.openxmlformats.org/officeDocument/2006/relationships" r:embed="rId4"/>
        <a:stretch>
          <a:fillRect/>
        </a:stretch>
      </xdr:blipFill>
      <xdr:spPr>
        <a:xfrm>
          <a:off x="3476625" y="561975"/>
          <a:ext cx="2728835" cy="2447925"/>
        </a:xfrm>
        <a:prstGeom prst="rect">
          <a:avLst/>
        </a:prstGeom>
      </xdr:spPr>
    </xdr:pic>
    <xdr:clientData/>
  </xdr:twoCellAnchor>
  <xdr:twoCellAnchor editAs="oneCell">
    <xdr:from>
      <xdr:col>10</xdr:col>
      <xdr:colOff>285749</xdr:colOff>
      <xdr:row>5</xdr:row>
      <xdr:rowOff>105657</xdr:rowOff>
    </xdr:from>
    <xdr:to>
      <xdr:col>14</xdr:col>
      <xdr:colOff>546699</xdr:colOff>
      <xdr:row>17</xdr:row>
      <xdr:rowOff>63532</xdr:rowOff>
    </xdr:to>
    <xdr:pic>
      <xdr:nvPicPr>
        <xdr:cNvPr id="5" name="Picture 4">
          <a:extLst>
            <a:ext uri="{FF2B5EF4-FFF2-40B4-BE49-F238E27FC236}">
              <a16:creationId xmlns:a16="http://schemas.microsoft.com/office/drawing/2014/main" id="{FCC9D5D6-F80D-07A5-F698-CC820EB70734}"/>
            </a:ext>
          </a:extLst>
        </xdr:cNvPr>
        <xdr:cNvPicPr>
          <a:picLocks noChangeAspect="1"/>
        </xdr:cNvPicPr>
      </xdr:nvPicPr>
      <xdr:blipFill>
        <a:blip xmlns:r="http://schemas.openxmlformats.org/officeDocument/2006/relationships" r:embed="rId5"/>
        <a:stretch>
          <a:fillRect/>
        </a:stretch>
      </xdr:blipFill>
      <xdr:spPr>
        <a:xfrm>
          <a:off x="9246576" y="860330"/>
          <a:ext cx="3587373" cy="2214567"/>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6" name="Picture 5">
          <a:extLst>
            <a:ext uri="{FF2B5EF4-FFF2-40B4-BE49-F238E27FC236}">
              <a16:creationId xmlns:a16="http://schemas.microsoft.com/office/drawing/2014/main" id="{ADBE0007-6699-4DCB-950D-347B02A7653B}"/>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695326</xdr:colOff>
          <xdr:row>10</xdr:row>
          <xdr:rowOff>95250</xdr:rowOff>
        </xdr:from>
        <xdr:to>
          <xdr:col>10</xdr:col>
          <xdr:colOff>314326</xdr:colOff>
          <xdr:row>17</xdr:row>
          <xdr:rowOff>39984</xdr:rowOff>
        </xdr:to>
        <xdr:pic>
          <xdr:nvPicPr>
            <xdr:cNvPr id="7" name="Picture 6">
              <a:extLst>
                <a:ext uri="{FF2B5EF4-FFF2-40B4-BE49-F238E27FC236}">
                  <a16:creationId xmlns:a16="http://schemas.microsoft.com/office/drawing/2014/main" id="{2DD86138-BF00-D4A2-93B2-2B7F7F76AA5C}"/>
                </a:ext>
              </a:extLst>
            </xdr:cNvPr>
            <xdr:cNvPicPr>
              <a:picLocks noChangeAspect="1" noChangeArrowheads="1"/>
              <a:extLst>
                <a:ext uri="{84589F7E-364E-4C9E-8A38-B11213B215E9}">
                  <a14:cameraTool cellRange="List_Values!$D$11:$E$16" spid="_x0000_s5392"/>
                </a:ext>
              </a:extLst>
            </xdr:cNvPicPr>
          </xdr:nvPicPr>
          <xdr:blipFill>
            <a:blip xmlns:r="http://schemas.openxmlformats.org/officeDocument/2006/relationships" r:embed="rId7"/>
            <a:srcRect/>
            <a:stretch>
              <a:fillRect/>
            </a:stretch>
          </xdr:blipFill>
          <xdr:spPr bwMode="auto">
            <a:xfrm>
              <a:off x="6391276" y="2143125"/>
              <a:ext cx="2857500" cy="1249659"/>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0</xdr:colOff>
      <xdr:row>67</xdr:row>
      <xdr:rowOff>0</xdr:rowOff>
    </xdr:from>
    <xdr:to>
      <xdr:col>7</xdr:col>
      <xdr:colOff>256500</xdr:colOff>
      <xdr:row>89</xdr:row>
      <xdr:rowOff>15530</xdr:rowOff>
    </xdr:to>
    <xdr:graphicFrame macro="">
      <xdr:nvGraphicFramePr>
        <xdr:cNvPr id="16" name="Chart 15">
          <a:extLst>
            <a:ext uri="{FF2B5EF4-FFF2-40B4-BE49-F238E27FC236}">
              <a16:creationId xmlns:a16="http://schemas.microsoft.com/office/drawing/2014/main" id="{C9A22EBF-57FA-4C93-96DE-598DBC3F8C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507310</xdr:colOff>
      <xdr:row>6</xdr:row>
      <xdr:rowOff>27295</xdr:rowOff>
    </xdr:from>
    <xdr:to>
      <xdr:col>17</xdr:col>
      <xdr:colOff>590135</xdr:colOff>
      <xdr:row>13</xdr:row>
      <xdr:rowOff>114301</xdr:rowOff>
    </xdr:to>
    <xdr:pic>
      <xdr:nvPicPr>
        <xdr:cNvPr id="9" name="Picture 8">
          <a:extLst>
            <a:ext uri="{FF2B5EF4-FFF2-40B4-BE49-F238E27FC236}">
              <a16:creationId xmlns:a16="http://schemas.microsoft.com/office/drawing/2014/main" id="{3437BAED-8253-415A-B10C-39C4E54F4FA3}"/>
            </a:ext>
          </a:extLst>
        </xdr:cNvPr>
        <xdr:cNvPicPr>
          <a:picLocks noChangeAspect="1"/>
        </xdr:cNvPicPr>
      </xdr:nvPicPr>
      <xdr:blipFill rotWithShape="1">
        <a:blip xmlns:r="http://schemas.openxmlformats.org/officeDocument/2006/relationships" r:embed="rId2"/>
        <a:srcRect t="14170" r="51248" b="26241"/>
        <a:stretch>
          <a:fillRect/>
        </a:stretch>
      </xdr:blipFill>
      <xdr:spPr>
        <a:xfrm>
          <a:off x="12908860" y="1322695"/>
          <a:ext cx="2664100" cy="1401456"/>
        </a:xfrm>
        <a:prstGeom prst="rect">
          <a:avLst/>
        </a:prstGeom>
      </xdr:spPr>
    </xdr:pic>
    <xdr:clientData/>
  </xdr:twoCellAnchor>
  <xdr:twoCellAnchor editAs="oneCell">
    <xdr:from>
      <xdr:col>7</xdr:col>
      <xdr:colOff>8283</xdr:colOff>
      <xdr:row>4</xdr:row>
      <xdr:rowOff>16565</xdr:rowOff>
    </xdr:from>
    <xdr:to>
      <xdr:col>10</xdr:col>
      <xdr:colOff>240196</xdr:colOff>
      <xdr:row>9</xdr:row>
      <xdr:rowOff>96032</xdr:rowOff>
    </xdr:to>
    <xdr:pic>
      <xdr:nvPicPr>
        <xdr:cNvPr id="15" name="Picture 14">
          <a:extLst>
            <a:ext uri="{FF2B5EF4-FFF2-40B4-BE49-F238E27FC236}">
              <a16:creationId xmlns:a16="http://schemas.microsoft.com/office/drawing/2014/main" id="{C5ACF38D-ED7B-4235-B6F0-594348559BE3}"/>
            </a:ext>
          </a:extLst>
        </xdr:cNvPr>
        <xdr:cNvPicPr>
          <a:picLocks noChangeAspect="1"/>
        </xdr:cNvPicPr>
      </xdr:nvPicPr>
      <xdr:blipFill rotWithShape="1">
        <a:blip xmlns:r="http://schemas.openxmlformats.org/officeDocument/2006/relationships" r:embed="rId3"/>
        <a:srcRect l="1053" t="16222" r="62340" b="67875"/>
        <a:stretch/>
      </xdr:blipFill>
      <xdr:spPr>
        <a:xfrm>
          <a:off x="6526696" y="762000"/>
          <a:ext cx="2667000" cy="1031967"/>
        </a:xfrm>
        <a:prstGeom prst="rect">
          <a:avLst/>
        </a:prstGeom>
      </xdr:spPr>
    </xdr:pic>
    <xdr:clientData/>
  </xdr:twoCellAnchor>
  <xdr:twoCellAnchor editAs="oneCell">
    <xdr:from>
      <xdr:col>3</xdr:col>
      <xdr:colOff>256761</xdr:colOff>
      <xdr:row>4</xdr:row>
      <xdr:rowOff>1</xdr:rowOff>
    </xdr:from>
    <xdr:to>
      <xdr:col>6</xdr:col>
      <xdr:colOff>540901</xdr:colOff>
      <xdr:row>17</xdr:row>
      <xdr:rowOff>8283</xdr:rowOff>
    </xdr:to>
    <xdr:pic>
      <xdr:nvPicPr>
        <xdr:cNvPr id="2" name="Picture 1">
          <a:extLst>
            <a:ext uri="{FF2B5EF4-FFF2-40B4-BE49-F238E27FC236}">
              <a16:creationId xmlns:a16="http://schemas.microsoft.com/office/drawing/2014/main" id="{DC722739-F74D-4573-B65B-4CB8C192E213}"/>
            </a:ext>
          </a:extLst>
        </xdr:cNvPr>
        <xdr:cNvPicPr>
          <a:picLocks noChangeAspect="1"/>
        </xdr:cNvPicPr>
      </xdr:nvPicPr>
      <xdr:blipFill>
        <a:blip xmlns:r="http://schemas.openxmlformats.org/officeDocument/2006/relationships" r:embed="rId4"/>
        <a:stretch>
          <a:fillRect/>
        </a:stretch>
      </xdr:blipFill>
      <xdr:spPr>
        <a:xfrm>
          <a:off x="3528391" y="745436"/>
          <a:ext cx="2719227" cy="2451652"/>
        </a:xfrm>
        <a:prstGeom prst="rect">
          <a:avLst/>
        </a:prstGeom>
      </xdr:spPr>
    </xdr:pic>
    <xdr:clientData/>
  </xdr:twoCellAnchor>
  <xdr:twoCellAnchor editAs="oneCell">
    <xdr:from>
      <xdr:col>10</xdr:col>
      <xdr:colOff>571444</xdr:colOff>
      <xdr:row>4</xdr:row>
      <xdr:rowOff>149086</xdr:rowOff>
    </xdr:from>
    <xdr:to>
      <xdr:col>13</xdr:col>
      <xdr:colOff>810162</xdr:colOff>
      <xdr:row>17</xdr:row>
      <xdr:rowOff>64279</xdr:rowOff>
    </xdr:to>
    <xdr:pic>
      <xdr:nvPicPr>
        <xdr:cNvPr id="5" name="Picture 4">
          <a:extLst>
            <a:ext uri="{FF2B5EF4-FFF2-40B4-BE49-F238E27FC236}">
              <a16:creationId xmlns:a16="http://schemas.microsoft.com/office/drawing/2014/main" id="{14C87E28-EC39-880D-BFD0-3B93B132BAD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9505894" y="1063486"/>
          <a:ext cx="2743793" cy="2353593"/>
        </a:xfrm>
        <a:prstGeom prst="rect">
          <a:avLst/>
        </a:prstGeom>
      </xdr:spPr>
    </xdr:pic>
    <xdr:clientData/>
  </xdr:twoCellAnchor>
  <xdr:twoCellAnchor editAs="oneCell">
    <xdr:from>
      <xdr:col>0</xdr:col>
      <xdr:colOff>0</xdr:colOff>
      <xdr:row>0</xdr:row>
      <xdr:rowOff>0</xdr:rowOff>
    </xdr:from>
    <xdr:to>
      <xdr:col>1</xdr:col>
      <xdr:colOff>325092</xdr:colOff>
      <xdr:row>3</xdr:row>
      <xdr:rowOff>99224</xdr:rowOff>
    </xdr:to>
    <xdr:pic>
      <xdr:nvPicPr>
        <xdr:cNvPr id="6" name="Picture 5">
          <a:extLst>
            <a:ext uri="{FF2B5EF4-FFF2-40B4-BE49-F238E27FC236}">
              <a16:creationId xmlns:a16="http://schemas.microsoft.com/office/drawing/2014/main" id="{83283659-7330-4417-9876-A28000566414}"/>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1</xdr:colOff>
          <xdr:row>10</xdr:row>
          <xdr:rowOff>133351</xdr:rowOff>
        </xdr:from>
        <xdr:to>
          <xdr:col>10</xdr:col>
          <xdr:colOff>314325</xdr:colOff>
          <xdr:row>17</xdr:row>
          <xdr:rowOff>28098</xdr:rowOff>
        </xdr:to>
        <xdr:pic>
          <xdr:nvPicPr>
            <xdr:cNvPr id="4" name="Picture 3">
              <a:extLst>
                <a:ext uri="{FF2B5EF4-FFF2-40B4-BE49-F238E27FC236}">
                  <a16:creationId xmlns:a16="http://schemas.microsoft.com/office/drawing/2014/main" id="{339CDF5A-54EC-A236-C0A2-4FDD1685B446}"/>
                </a:ext>
              </a:extLst>
            </xdr:cNvPr>
            <xdr:cNvPicPr>
              <a:picLocks noChangeAspect="1" noChangeArrowheads="1"/>
              <a:extLst>
                <a:ext uri="{84589F7E-364E-4C9E-8A38-B11213B215E9}">
                  <a14:cameraTool cellRange="List_Values!$D$19:$E$24" spid="_x0000_s6425"/>
                </a:ext>
              </a:extLst>
            </xdr:cNvPicPr>
          </xdr:nvPicPr>
          <xdr:blipFill>
            <a:blip xmlns:r="http://schemas.openxmlformats.org/officeDocument/2006/relationships" r:embed="rId7"/>
            <a:srcRect/>
            <a:stretch>
              <a:fillRect/>
            </a:stretch>
          </xdr:blipFill>
          <xdr:spPr bwMode="auto">
            <a:xfrm>
              <a:off x="6505576" y="2181226"/>
              <a:ext cx="2743199" cy="1199672"/>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0</xdr:colOff>
      <xdr:row>67</xdr:row>
      <xdr:rowOff>0</xdr:rowOff>
    </xdr:from>
    <xdr:to>
      <xdr:col>7</xdr:col>
      <xdr:colOff>256500</xdr:colOff>
      <xdr:row>89</xdr:row>
      <xdr:rowOff>15530</xdr:rowOff>
    </xdr:to>
    <xdr:graphicFrame macro="">
      <xdr:nvGraphicFramePr>
        <xdr:cNvPr id="2" name="Chart 1">
          <a:extLst>
            <a:ext uri="{FF2B5EF4-FFF2-40B4-BE49-F238E27FC236}">
              <a16:creationId xmlns:a16="http://schemas.microsoft.com/office/drawing/2014/main" id="{3DEA9761-3281-4DFE-A318-42BD027EEC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497785</xdr:colOff>
      <xdr:row>6</xdr:row>
      <xdr:rowOff>8244</xdr:rowOff>
    </xdr:from>
    <xdr:to>
      <xdr:col>17</xdr:col>
      <xdr:colOff>580610</xdr:colOff>
      <xdr:row>13</xdr:row>
      <xdr:rowOff>133349</xdr:rowOff>
    </xdr:to>
    <xdr:pic>
      <xdr:nvPicPr>
        <xdr:cNvPr id="3" name="Picture 2">
          <a:extLst>
            <a:ext uri="{FF2B5EF4-FFF2-40B4-BE49-F238E27FC236}">
              <a16:creationId xmlns:a16="http://schemas.microsoft.com/office/drawing/2014/main" id="{7C31F4CA-836B-424D-8AAD-8EA4F18D08DB}"/>
            </a:ext>
          </a:extLst>
        </xdr:cNvPr>
        <xdr:cNvPicPr>
          <a:picLocks noChangeAspect="1"/>
        </xdr:cNvPicPr>
      </xdr:nvPicPr>
      <xdr:blipFill rotWithShape="1">
        <a:blip xmlns:r="http://schemas.openxmlformats.org/officeDocument/2006/relationships" r:embed="rId2"/>
        <a:srcRect t="14170" r="51248" b="24621"/>
        <a:stretch>
          <a:fillRect/>
        </a:stretch>
      </xdr:blipFill>
      <xdr:spPr>
        <a:xfrm>
          <a:off x="12899335" y="1303644"/>
          <a:ext cx="2664100" cy="1439555"/>
        </a:xfrm>
        <a:prstGeom prst="rect">
          <a:avLst/>
        </a:prstGeom>
      </xdr:spPr>
    </xdr:pic>
    <xdr:clientData/>
  </xdr:twoCellAnchor>
  <xdr:twoCellAnchor editAs="oneCell">
    <xdr:from>
      <xdr:col>7</xdr:col>
      <xdr:colOff>8283</xdr:colOff>
      <xdr:row>4</xdr:row>
      <xdr:rowOff>16565</xdr:rowOff>
    </xdr:from>
    <xdr:to>
      <xdr:col>10</xdr:col>
      <xdr:colOff>240196</xdr:colOff>
      <xdr:row>9</xdr:row>
      <xdr:rowOff>96032</xdr:rowOff>
    </xdr:to>
    <xdr:pic>
      <xdr:nvPicPr>
        <xdr:cNvPr id="4" name="Picture 3">
          <a:extLst>
            <a:ext uri="{FF2B5EF4-FFF2-40B4-BE49-F238E27FC236}">
              <a16:creationId xmlns:a16="http://schemas.microsoft.com/office/drawing/2014/main" id="{9F1A5370-6661-4897-8A28-B73BF8020B51}"/>
            </a:ext>
          </a:extLst>
        </xdr:cNvPr>
        <xdr:cNvPicPr>
          <a:picLocks noChangeAspect="1"/>
        </xdr:cNvPicPr>
      </xdr:nvPicPr>
      <xdr:blipFill rotWithShape="1">
        <a:blip xmlns:r="http://schemas.openxmlformats.org/officeDocument/2006/relationships" r:embed="rId3"/>
        <a:srcRect l="1053" t="16222" r="62340" b="67875"/>
        <a:stretch/>
      </xdr:blipFill>
      <xdr:spPr>
        <a:xfrm>
          <a:off x="6513858" y="930965"/>
          <a:ext cx="2660788" cy="1031967"/>
        </a:xfrm>
        <a:prstGeom prst="rect">
          <a:avLst/>
        </a:prstGeom>
      </xdr:spPr>
    </xdr:pic>
    <xdr:clientData/>
  </xdr:twoCellAnchor>
  <xdr:twoCellAnchor editAs="oneCell">
    <xdr:from>
      <xdr:col>3</xdr:col>
      <xdr:colOff>256761</xdr:colOff>
      <xdr:row>4</xdr:row>
      <xdr:rowOff>1</xdr:rowOff>
    </xdr:from>
    <xdr:to>
      <xdr:col>6</xdr:col>
      <xdr:colOff>540901</xdr:colOff>
      <xdr:row>17</xdr:row>
      <xdr:rowOff>8283</xdr:rowOff>
    </xdr:to>
    <xdr:pic>
      <xdr:nvPicPr>
        <xdr:cNvPr id="5" name="Picture 4">
          <a:extLst>
            <a:ext uri="{FF2B5EF4-FFF2-40B4-BE49-F238E27FC236}">
              <a16:creationId xmlns:a16="http://schemas.microsoft.com/office/drawing/2014/main" id="{CB1CFD04-7CCA-48D1-8E64-22C4CEFD4DB4}"/>
            </a:ext>
          </a:extLst>
        </xdr:cNvPr>
        <xdr:cNvPicPr>
          <a:picLocks noChangeAspect="1"/>
        </xdr:cNvPicPr>
      </xdr:nvPicPr>
      <xdr:blipFill>
        <a:blip xmlns:r="http://schemas.openxmlformats.org/officeDocument/2006/relationships" r:embed="rId4"/>
        <a:stretch>
          <a:fillRect/>
        </a:stretch>
      </xdr:blipFill>
      <xdr:spPr>
        <a:xfrm>
          <a:off x="3523836" y="914401"/>
          <a:ext cx="2713015" cy="2446682"/>
        </a:xfrm>
        <a:prstGeom prst="rect">
          <a:avLst/>
        </a:prstGeom>
      </xdr:spPr>
    </xdr:pic>
    <xdr:clientData/>
  </xdr:twoCellAnchor>
  <xdr:twoCellAnchor editAs="oneCell">
    <xdr:from>
      <xdr:col>10</xdr:col>
      <xdr:colOff>557062</xdr:colOff>
      <xdr:row>4</xdr:row>
      <xdr:rowOff>149086</xdr:rowOff>
    </xdr:from>
    <xdr:to>
      <xdr:col>13</xdr:col>
      <xdr:colOff>824544</xdr:colOff>
      <xdr:row>17</xdr:row>
      <xdr:rowOff>64279</xdr:rowOff>
    </xdr:to>
    <xdr:pic>
      <xdr:nvPicPr>
        <xdr:cNvPr id="7" name="Picture 6">
          <a:extLst>
            <a:ext uri="{FF2B5EF4-FFF2-40B4-BE49-F238E27FC236}">
              <a16:creationId xmlns:a16="http://schemas.microsoft.com/office/drawing/2014/main" id="{D312E011-3C8C-4575-B07F-AD93DC3A282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9491512" y="1063486"/>
          <a:ext cx="2772557" cy="2353593"/>
        </a:xfrm>
        <a:prstGeom prst="rect">
          <a:avLst/>
        </a:prstGeom>
      </xdr:spPr>
    </xdr:pic>
    <xdr:clientData/>
  </xdr:twoCellAnchor>
  <xdr:twoCellAnchor editAs="oneCell">
    <xdr:from>
      <xdr:col>0</xdr:col>
      <xdr:colOff>0</xdr:colOff>
      <xdr:row>0</xdr:row>
      <xdr:rowOff>0</xdr:rowOff>
    </xdr:from>
    <xdr:to>
      <xdr:col>1</xdr:col>
      <xdr:colOff>325092</xdr:colOff>
      <xdr:row>3</xdr:row>
      <xdr:rowOff>99224</xdr:rowOff>
    </xdr:to>
    <xdr:pic>
      <xdr:nvPicPr>
        <xdr:cNvPr id="8" name="Picture 7">
          <a:extLst>
            <a:ext uri="{FF2B5EF4-FFF2-40B4-BE49-F238E27FC236}">
              <a16:creationId xmlns:a16="http://schemas.microsoft.com/office/drawing/2014/main" id="{60FCC8AF-9D06-4263-AE29-32E6ED397D9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8117" cy="83264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800101</xdr:colOff>
          <xdr:row>11</xdr:row>
          <xdr:rowOff>95250</xdr:rowOff>
        </xdr:from>
        <xdr:to>
          <xdr:col>10</xdr:col>
          <xdr:colOff>476251</xdr:colOff>
          <xdr:row>17</xdr:row>
          <xdr:rowOff>34863</xdr:rowOff>
        </xdr:to>
        <xdr:pic>
          <xdr:nvPicPr>
            <xdr:cNvPr id="9" name="Picture 8">
              <a:extLst>
                <a:ext uri="{FF2B5EF4-FFF2-40B4-BE49-F238E27FC236}">
                  <a16:creationId xmlns:a16="http://schemas.microsoft.com/office/drawing/2014/main" id="{B53FF70B-484C-9ED0-14D8-53C74007BD99}"/>
                </a:ext>
              </a:extLst>
            </xdr:cNvPr>
            <xdr:cNvPicPr>
              <a:picLocks noChangeAspect="1" noChangeArrowheads="1"/>
              <a:extLst>
                <a:ext uri="{84589F7E-364E-4C9E-8A38-B11213B215E9}">
                  <a14:cameraTool cellRange="List_Values!$D$27:$E$31" spid="_x0000_s10470"/>
                </a:ext>
              </a:extLst>
            </xdr:cNvPicPr>
          </xdr:nvPicPr>
          <xdr:blipFill>
            <a:blip xmlns:r="http://schemas.openxmlformats.org/officeDocument/2006/relationships" r:embed="rId7"/>
            <a:srcRect/>
            <a:stretch>
              <a:fillRect/>
            </a:stretch>
          </xdr:blipFill>
          <xdr:spPr bwMode="auto">
            <a:xfrm>
              <a:off x="6496051" y="2324100"/>
              <a:ext cx="2914650" cy="1063563"/>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1</xdr:colOff>
      <xdr:row>67</xdr:row>
      <xdr:rowOff>179293</xdr:rowOff>
    </xdr:from>
    <xdr:to>
      <xdr:col>7</xdr:col>
      <xdr:colOff>256501</xdr:colOff>
      <xdr:row>90</xdr:row>
      <xdr:rowOff>15529</xdr:rowOff>
    </xdr:to>
    <xdr:graphicFrame macro="">
      <xdr:nvGraphicFramePr>
        <xdr:cNvPr id="2" name="Chart 1">
          <a:extLst>
            <a:ext uri="{FF2B5EF4-FFF2-40B4-BE49-F238E27FC236}">
              <a16:creationId xmlns:a16="http://schemas.microsoft.com/office/drawing/2014/main" id="{24280FA7-6066-4040-9948-CF3801EBFA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572327</xdr:colOff>
      <xdr:row>6</xdr:row>
      <xdr:rowOff>118113</xdr:rowOff>
    </xdr:from>
    <xdr:to>
      <xdr:col>17</xdr:col>
      <xdr:colOff>453473</xdr:colOff>
      <xdr:row>13</xdr:row>
      <xdr:rowOff>133351</xdr:rowOff>
    </xdr:to>
    <xdr:pic>
      <xdr:nvPicPr>
        <xdr:cNvPr id="13" name="Picture 12">
          <a:extLst>
            <a:ext uri="{FF2B5EF4-FFF2-40B4-BE49-F238E27FC236}">
              <a16:creationId xmlns:a16="http://schemas.microsoft.com/office/drawing/2014/main" id="{0D2A192A-8C83-4E60-A6E1-7B0EF1D37711}"/>
            </a:ext>
          </a:extLst>
        </xdr:cNvPr>
        <xdr:cNvPicPr>
          <a:picLocks noChangeAspect="1"/>
        </xdr:cNvPicPr>
      </xdr:nvPicPr>
      <xdr:blipFill rotWithShape="1">
        <a:blip xmlns:r="http://schemas.openxmlformats.org/officeDocument/2006/relationships" r:embed="rId2"/>
        <a:srcRect t="14170" r="51248" b="24866"/>
        <a:stretch>
          <a:fillRect/>
        </a:stretch>
      </xdr:blipFill>
      <xdr:spPr>
        <a:xfrm>
          <a:off x="13059602" y="1413513"/>
          <a:ext cx="2462421" cy="1329688"/>
        </a:xfrm>
        <a:prstGeom prst="rect">
          <a:avLst/>
        </a:prstGeom>
      </xdr:spPr>
    </xdr:pic>
    <xdr:clientData/>
  </xdr:twoCellAnchor>
  <xdr:twoCellAnchor editAs="oneCell">
    <xdr:from>
      <xdr:col>7</xdr:col>
      <xdr:colOff>253452</xdr:colOff>
      <xdr:row>3</xdr:row>
      <xdr:rowOff>137078</xdr:rowOff>
    </xdr:from>
    <xdr:to>
      <xdr:col>10</xdr:col>
      <xdr:colOff>207828</xdr:colOff>
      <xdr:row>8</xdr:row>
      <xdr:rowOff>142875</xdr:rowOff>
    </xdr:to>
    <xdr:pic>
      <xdr:nvPicPr>
        <xdr:cNvPr id="15" name="Picture 14">
          <a:extLst>
            <a:ext uri="{FF2B5EF4-FFF2-40B4-BE49-F238E27FC236}">
              <a16:creationId xmlns:a16="http://schemas.microsoft.com/office/drawing/2014/main" id="{ED776FAE-C2C8-A4F4-C9B7-270BA8AE804A}"/>
            </a:ext>
          </a:extLst>
        </xdr:cNvPr>
        <xdr:cNvPicPr>
          <a:picLocks noChangeAspect="1"/>
        </xdr:cNvPicPr>
      </xdr:nvPicPr>
      <xdr:blipFill>
        <a:blip xmlns:r="http://schemas.openxmlformats.org/officeDocument/2006/relationships" r:embed="rId3"/>
        <a:stretch>
          <a:fillRect/>
        </a:stretch>
      </xdr:blipFill>
      <xdr:spPr>
        <a:xfrm>
          <a:off x="6759027" y="870503"/>
          <a:ext cx="2383251" cy="948772"/>
        </a:xfrm>
        <a:prstGeom prst="rect">
          <a:avLst/>
        </a:prstGeom>
      </xdr:spPr>
    </xdr:pic>
    <xdr:clientData/>
  </xdr:twoCellAnchor>
  <xdr:twoCellAnchor editAs="oneCell">
    <xdr:from>
      <xdr:col>10</xdr:col>
      <xdr:colOff>694432</xdr:colOff>
      <xdr:row>4</xdr:row>
      <xdr:rowOff>58020</xdr:rowOff>
    </xdr:from>
    <xdr:to>
      <xdr:col>13</xdr:col>
      <xdr:colOff>759100</xdr:colOff>
      <xdr:row>17</xdr:row>
      <xdr:rowOff>61533</xdr:rowOff>
    </xdr:to>
    <xdr:pic>
      <xdr:nvPicPr>
        <xdr:cNvPr id="5" name="Picture 4">
          <a:extLst>
            <a:ext uri="{FF2B5EF4-FFF2-40B4-BE49-F238E27FC236}">
              <a16:creationId xmlns:a16="http://schemas.microsoft.com/office/drawing/2014/main" id="{45CB291C-CDB5-2D7D-E50C-A311D682C870}"/>
            </a:ext>
          </a:extLst>
        </xdr:cNvPr>
        <xdr:cNvPicPr>
          <a:picLocks noChangeAspect="1"/>
        </xdr:cNvPicPr>
      </xdr:nvPicPr>
      <xdr:blipFill>
        <a:blip xmlns:r="http://schemas.openxmlformats.org/officeDocument/2006/relationships" r:embed="rId4"/>
        <a:stretch>
          <a:fillRect/>
        </a:stretch>
      </xdr:blipFill>
      <xdr:spPr>
        <a:xfrm>
          <a:off x="9628882" y="972420"/>
          <a:ext cx="2655468" cy="2441913"/>
        </a:xfrm>
        <a:prstGeom prst="rect">
          <a:avLst/>
        </a:prstGeom>
      </xdr:spPr>
    </xdr:pic>
    <xdr:clientData/>
  </xdr:twoCellAnchor>
  <xdr:twoCellAnchor editAs="oneCell">
    <xdr:from>
      <xdr:col>3</xdr:col>
      <xdr:colOff>219807</xdr:colOff>
      <xdr:row>4</xdr:row>
      <xdr:rowOff>2883</xdr:rowOff>
    </xdr:from>
    <xdr:to>
      <xdr:col>6</xdr:col>
      <xdr:colOff>560517</xdr:colOff>
      <xdr:row>17</xdr:row>
      <xdr:rowOff>28574</xdr:rowOff>
    </xdr:to>
    <xdr:pic>
      <xdr:nvPicPr>
        <xdr:cNvPr id="7" name="Picture 6">
          <a:extLst>
            <a:ext uri="{FF2B5EF4-FFF2-40B4-BE49-F238E27FC236}">
              <a16:creationId xmlns:a16="http://schemas.microsoft.com/office/drawing/2014/main" id="{793EF5C6-65EF-B125-38E0-88E7EF5E18BA}"/>
            </a:ext>
          </a:extLst>
        </xdr:cNvPr>
        <xdr:cNvPicPr>
          <a:picLocks noChangeAspect="1"/>
        </xdr:cNvPicPr>
      </xdr:nvPicPr>
      <xdr:blipFill>
        <a:blip xmlns:r="http://schemas.openxmlformats.org/officeDocument/2006/relationships" r:embed="rId5"/>
        <a:stretch>
          <a:fillRect/>
        </a:stretch>
      </xdr:blipFill>
      <xdr:spPr>
        <a:xfrm>
          <a:off x="3486882" y="917283"/>
          <a:ext cx="2769585" cy="2464091"/>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8" name="Picture 7">
          <a:extLst>
            <a:ext uri="{FF2B5EF4-FFF2-40B4-BE49-F238E27FC236}">
              <a16:creationId xmlns:a16="http://schemas.microsoft.com/office/drawing/2014/main" id="{697F315A-9BDE-4E4C-BFE7-D76C7F5488AF}"/>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752475</xdr:colOff>
          <xdr:row>9</xdr:row>
          <xdr:rowOff>171450</xdr:rowOff>
        </xdr:from>
        <xdr:to>
          <xdr:col>10</xdr:col>
          <xdr:colOff>647700</xdr:colOff>
          <xdr:row>17</xdr:row>
          <xdr:rowOff>56009</xdr:rowOff>
        </xdr:to>
        <xdr:pic>
          <xdr:nvPicPr>
            <xdr:cNvPr id="9" name="Picture 8">
              <a:extLst>
                <a:ext uri="{FF2B5EF4-FFF2-40B4-BE49-F238E27FC236}">
                  <a16:creationId xmlns:a16="http://schemas.microsoft.com/office/drawing/2014/main" id="{93D4DD50-12B9-0794-1024-18EBA010771A}"/>
                </a:ext>
              </a:extLst>
            </xdr:cNvPr>
            <xdr:cNvPicPr>
              <a:picLocks noChangeAspect="1" noChangeArrowheads="1"/>
              <a:extLst>
                <a:ext uri="{84589F7E-364E-4C9E-8A38-B11213B215E9}">
                  <a14:cameraTool cellRange="List_Values!$D$34:$E$39" spid="_x0000_s7756"/>
                </a:ext>
              </a:extLst>
            </xdr:cNvPicPr>
          </xdr:nvPicPr>
          <xdr:blipFill>
            <a:blip xmlns:r="http://schemas.openxmlformats.org/officeDocument/2006/relationships" r:embed="rId7"/>
            <a:srcRect/>
            <a:stretch>
              <a:fillRect/>
            </a:stretch>
          </xdr:blipFill>
          <xdr:spPr bwMode="auto">
            <a:xfrm>
              <a:off x="6448425" y="2038350"/>
              <a:ext cx="3133725" cy="1370459"/>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9</xdr:col>
      <xdr:colOff>723900</xdr:colOff>
      <xdr:row>40</xdr:row>
      <xdr:rowOff>95249</xdr:rowOff>
    </xdr:from>
    <xdr:to>
      <xdr:col>17</xdr:col>
      <xdr:colOff>261856</xdr:colOff>
      <xdr:row>48</xdr:row>
      <xdr:rowOff>114300</xdr:rowOff>
    </xdr:to>
    <xdr:grpSp>
      <xdr:nvGrpSpPr>
        <xdr:cNvPr id="23" name="Group 22">
          <a:extLst>
            <a:ext uri="{FF2B5EF4-FFF2-40B4-BE49-F238E27FC236}">
              <a16:creationId xmlns:a16="http://schemas.microsoft.com/office/drawing/2014/main" id="{386BAFE6-259E-54AC-51E0-96B75233A18B}"/>
            </a:ext>
          </a:extLst>
        </xdr:cNvPr>
        <xdr:cNvGrpSpPr/>
      </xdr:nvGrpSpPr>
      <xdr:grpSpPr>
        <a:xfrm>
          <a:off x="8825753" y="7849720"/>
          <a:ext cx="6474397" cy="1453404"/>
          <a:chOff x="8867775" y="7839074"/>
          <a:chExt cx="6481681" cy="1466851"/>
        </a:xfrm>
      </xdr:grpSpPr>
      <xdr:grpSp>
        <xdr:nvGrpSpPr>
          <xdr:cNvPr id="14" name="Group 13">
            <a:extLst>
              <a:ext uri="{FF2B5EF4-FFF2-40B4-BE49-F238E27FC236}">
                <a16:creationId xmlns:a16="http://schemas.microsoft.com/office/drawing/2014/main" id="{D8993B7C-1287-C7D9-9A32-F98CBD935EF7}"/>
              </a:ext>
            </a:extLst>
          </xdr:cNvPr>
          <xdr:cNvGrpSpPr/>
        </xdr:nvGrpSpPr>
        <xdr:grpSpPr>
          <a:xfrm>
            <a:off x="8867775" y="7839074"/>
            <a:ext cx="6481681" cy="1466851"/>
            <a:chOff x="10963275" y="7372349"/>
            <a:chExt cx="6481681" cy="1466851"/>
          </a:xfrm>
        </xdr:grpSpPr>
        <xdr:pic>
          <xdr:nvPicPr>
            <xdr:cNvPr id="6" name="Picture 5">
              <a:extLst>
                <a:ext uri="{FF2B5EF4-FFF2-40B4-BE49-F238E27FC236}">
                  <a16:creationId xmlns:a16="http://schemas.microsoft.com/office/drawing/2014/main" id="{0EC02EDE-AEBD-42BF-9990-89565D657A17}"/>
                </a:ext>
              </a:extLst>
            </xdr:cNvPr>
            <xdr:cNvPicPr>
              <a:picLocks noChangeAspect="1"/>
            </xdr:cNvPicPr>
          </xdr:nvPicPr>
          <xdr:blipFill rotWithShape="1">
            <a:blip xmlns:r="http://schemas.openxmlformats.org/officeDocument/2006/relationships" r:embed="rId8"/>
            <a:srcRect t="20337" b="17185"/>
            <a:stretch>
              <a:fillRect/>
            </a:stretch>
          </xdr:blipFill>
          <xdr:spPr>
            <a:xfrm>
              <a:off x="10963275" y="7372349"/>
              <a:ext cx="6481681" cy="1466851"/>
            </a:xfrm>
            <a:prstGeom prst="rect">
              <a:avLst/>
            </a:prstGeom>
          </xdr:spPr>
        </xdr:pic>
        <xdr:sp macro="" textlink="">
          <xdr:nvSpPr>
            <xdr:cNvPr id="3" name="TextBox 2">
              <a:extLst>
                <a:ext uri="{FF2B5EF4-FFF2-40B4-BE49-F238E27FC236}">
                  <a16:creationId xmlns:a16="http://schemas.microsoft.com/office/drawing/2014/main" id="{58CB5F0F-4DA8-2FAB-5FA3-B1EFE91C8813}"/>
                </a:ext>
              </a:extLst>
            </xdr:cNvPr>
            <xdr:cNvSpPr txBox="1"/>
          </xdr:nvSpPr>
          <xdr:spPr>
            <a:xfrm>
              <a:off x="11077575" y="8134350"/>
              <a:ext cx="2066925" cy="342900"/>
            </a:xfrm>
            <a:prstGeom prst="rect">
              <a:avLst/>
            </a:prstGeom>
            <a:solidFill>
              <a:srgbClr val="D1D2D4"/>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endParaRPr lang="sl-SI" sz="800" b="1">
                <a:solidFill>
                  <a:schemeClr val="tx1">
                    <a:lumMod val="65000"/>
                    <a:lumOff val="35000"/>
                  </a:schemeClr>
                </a:solidFill>
                <a:latin typeface="+mn-lt"/>
              </a:endParaRPr>
            </a:p>
          </xdr:txBody>
        </xdr:sp>
        <xdr:sp macro="" textlink="">
          <xdr:nvSpPr>
            <xdr:cNvPr id="4" name="TextBox 3">
              <a:extLst>
                <a:ext uri="{FF2B5EF4-FFF2-40B4-BE49-F238E27FC236}">
                  <a16:creationId xmlns:a16="http://schemas.microsoft.com/office/drawing/2014/main" id="{B4C59193-7111-496A-AA27-B2CD2F0F561B}"/>
                </a:ext>
              </a:extLst>
            </xdr:cNvPr>
            <xdr:cNvSpPr txBox="1"/>
          </xdr:nvSpPr>
          <xdr:spPr>
            <a:xfrm>
              <a:off x="11087100" y="8610600"/>
              <a:ext cx="2057400" cy="171450"/>
            </a:xfrm>
            <a:prstGeom prst="rect">
              <a:avLst/>
            </a:prstGeom>
            <a:solidFill>
              <a:srgbClr val="D1D2D4"/>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endParaRPr lang="sl-SI" sz="800" b="1">
                <a:solidFill>
                  <a:schemeClr val="tx1">
                    <a:lumMod val="65000"/>
                    <a:lumOff val="35000"/>
                  </a:schemeClr>
                </a:solidFill>
                <a:latin typeface="+mn-lt"/>
              </a:endParaRPr>
            </a:p>
          </xdr:txBody>
        </xdr:sp>
        <xdr:sp macro="" textlink="">
          <xdr:nvSpPr>
            <xdr:cNvPr id="10" name="TextBox 9">
              <a:extLst>
                <a:ext uri="{FF2B5EF4-FFF2-40B4-BE49-F238E27FC236}">
                  <a16:creationId xmlns:a16="http://schemas.microsoft.com/office/drawing/2014/main" id="{A624B572-4753-43EF-82F3-5F0BA5137B75}"/>
                </a:ext>
              </a:extLst>
            </xdr:cNvPr>
            <xdr:cNvSpPr txBox="1"/>
          </xdr:nvSpPr>
          <xdr:spPr>
            <a:xfrm>
              <a:off x="13277850" y="8058149"/>
              <a:ext cx="981075" cy="209551"/>
            </a:xfrm>
            <a:prstGeom prst="rect">
              <a:avLst/>
            </a:prstGeom>
            <a:solidFill>
              <a:srgbClr val="E6E7E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algn="l"/>
              <a:r>
                <a:rPr lang="en-US" sz="800" b="1">
                  <a:solidFill>
                    <a:schemeClr val="tx1">
                      <a:lumMod val="65000"/>
                      <a:lumOff val="35000"/>
                    </a:schemeClr>
                  </a:solidFill>
                  <a:latin typeface="+mn-lt"/>
                </a:rPr>
                <a:t>SHARP EDGED</a:t>
              </a:r>
              <a:endParaRPr lang="sl-SI" sz="800" b="1">
                <a:solidFill>
                  <a:schemeClr val="tx1">
                    <a:lumMod val="65000"/>
                    <a:lumOff val="35000"/>
                  </a:schemeClr>
                </a:solidFill>
                <a:latin typeface="+mn-lt"/>
              </a:endParaRPr>
            </a:p>
          </xdr:txBody>
        </xdr:sp>
      </xdr:grpSp>
      <mc:AlternateContent xmlns:mc="http://schemas.openxmlformats.org/markup-compatibility/2006" xmlns:a14="http://schemas.microsoft.com/office/drawing/2010/main">
        <mc:Choice Requires="a14">
          <xdr:pic>
            <xdr:nvPicPr>
              <xdr:cNvPr id="16" name="Picture 15">
                <a:extLst>
                  <a:ext uri="{FF2B5EF4-FFF2-40B4-BE49-F238E27FC236}">
                    <a16:creationId xmlns:a16="http://schemas.microsoft.com/office/drawing/2014/main" id="{2561C1B5-F332-C553-8878-0156B3EACB8A}"/>
                  </a:ext>
                </a:extLst>
              </xdr:cNvPr>
              <xdr:cNvPicPr>
                <a:picLocks noChangeAspect="1" noChangeArrowheads="1"/>
                <a:extLst>
                  <a:ext uri="{84589F7E-364E-4C9E-8A38-B11213B215E9}">
                    <a14:cameraTool cellRange="List_Values!$D$49" spid="_x0000_s7757"/>
                  </a:ext>
                </a:extLst>
              </xdr:cNvPicPr>
            </xdr:nvPicPr>
            <xdr:blipFill>
              <a:blip xmlns:r="http://schemas.openxmlformats.org/officeDocument/2006/relationships" r:embed="rId9"/>
              <a:srcRect/>
              <a:stretch>
                <a:fillRect/>
              </a:stretch>
            </xdr:blipFill>
            <xdr:spPr bwMode="auto">
              <a:xfrm>
                <a:off x="9534525" y="8686799"/>
                <a:ext cx="1620000" cy="214138"/>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17" name="Picture 16">
                <a:extLst>
                  <a:ext uri="{FF2B5EF4-FFF2-40B4-BE49-F238E27FC236}">
                    <a16:creationId xmlns:a16="http://schemas.microsoft.com/office/drawing/2014/main" id="{A2FD845C-11EE-064A-C78F-37AA3C1AE7B8}"/>
                  </a:ext>
                </a:extLst>
              </xdr:cNvPr>
              <xdr:cNvPicPr>
                <a:picLocks noChangeAspect="1" noChangeArrowheads="1"/>
                <a:extLst>
                  <a:ext uri="{84589F7E-364E-4C9E-8A38-B11213B215E9}">
                    <a14:cameraTool cellRange="List_Values!$D$50" spid="_x0000_s7758"/>
                  </a:ext>
                </a:extLst>
              </xdr:cNvPicPr>
            </xdr:nvPicPr>
            <xdr:blipFill>
              <a:blip xmlns:r="http://schemas.openxmlformats.org/officeDocument/2006/relationships" r:embed="rId10"/>
              <a:srcRect/>
              <a:stretch>
                <a:fillRect/>
              </a:stretch>
            </xdr:blipFill>
            <xdr:spPr bwMode="auto">
              <a:xfrm>
                <a:off x="9534525" y="9048750"/>
                <a:ext cx="1620000" cy="210390"/>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0" name="Picture 19">
                <a:extLst>
                  <a:ext uri="{FF2B5EF4-FFF2-40B4-BE49-F238E27FC236}">
                    <a16:creationId xmlns:a16="http://schemas.microsoft.com/office/drawing/2014/main" id="{91614330-9BFC-EEDA-771A-6396F3DF89DF}"/>
                  </a:ext>
                </a:extLst>
              </xdr:cNvPr>
              <xdr:cNvPicPr>
                <a:picLocks noChangeAspect="1" noChangeArrowheads="1"/>
                <a:extLst>
                  <a:ext uri="{84589F7E-364E-4C9E-8A38-B11213B215E9}">
                    <a14:cameraTool cellRange="List_Values!$G$50:$H$50" spid="_x0000_s7759"/>
                  </a:ext>
                </a:extLst>
              </xdr:cNvPicPr>
            </xdr:nvPicPr>
            <xdr:blipFill rotWithShape="1">
              <a:blip xmlns:r="http://schemas.openxmlformats.org/officeDocument/2006/relationships" r:embed="rId11"/>
              <a:srcRect t="2" r="22893" b="1347"/>
              <a:stretch>
                <a:fillRect/>
              </a:stretch>
            </xdr:blipFill>
            <xdr:spPr bwMode="auto">
              <a:xfrm>
                <a:off x="11163300" y="8801101"/>
                <a:ext cx="971550" cy="171449"/>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1" name="Picture 20">
                <a:extLst>
                  <a:ext uri="{FF2B5EF4-FFF2-40B4-BE49-F238E27FC236}">
                    <a16:creationId xmlns:a16="http://schemas.microsoft.com/office/drawing/2014/main" id="{8F17BD64-DC28-4607-8B63-69659DF3CBB2}"/>
                  </a:ext>
                </a:extLst>
              </xdr:cNvPr>
              <xdr:cNvPicPr>
                <a:picLocks noChangeAspect="1" noChangeArrowheads="1"/>
                <a:extLst>
                  <a:ext uri="{84589F7E-364E-4C9E-8A38-B11213B215E9}">
                    <a14:cameraTool cellRange="List_Values!$G$50:$H$50" spid="_x0000_s7760"/>
                  </a:ext>
                </a:extLst>
              </xdr:cNvPicPr>
            </xdr:nvPicPr>
            <xdr:blipFill rotWithShape="1">
              <a:blip xmlns:r="http://schemas.openxmlformats.org/officeDocument/2006/relationships" r:embed="rId11"/>
              <a:srcRect t="2" r="22893" b="1347"/>
              <a:stretch>
                <a:fillRect/>
              </a:stretch>
            </xdr:blipFill>
            <xdr:spPr bwMode="auto">
              <a:xfrm>
                <a:off x="11163300" y="9077326"/>
                <a:ext cx="971550" cy="171449"/>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2" name="Picture 21">
                <a:extLst>
                  <a:ext uri="{FF2B5EF4-FFF2-40B4-BE49-F238E27FC236}">
                    <a16:creationId xmlns:a16="http://schemas.microsoft.com/office/drawing/2014/main" id="{98144BDD-6098-012D-C4A5-079C71AC9539}"/>
                  </a:ext>
                </a:extLst>
              </xdr:cNvPr>
              <xdr:cNvPicPr>
                <a:picLocks noChangeAspect="1" noChangeArrowheads="1"/>
                <a:extLst>
                  <a:ext uri="{84589F7E-364E-4C9E-8A38-B11213B215E9}">
                    <a14:cameraTool cellRange="List_Values!$G$49:$H$49" spid="_x0000_s7761"/>
                  </a:ext>
                </a:extLst>
              </xdr:cNvPicPr>
            </xdr:nvPicPr>
            <xdr:blipFill rotWithShape="1">
              <a:blip xmlns:r="http://schemas.openxmlformats.org/officeDocument/2006/relationships" r:embed="rId12"/>
              <a:srcRect t="2" r="22137" b="1347"/>
              <a:stretch>
                <a:fillRect/>
              </a:stretch>
            </xdr:blipFill>
            <xdr:spPr bwMode="auto">
              <a:xfrm>
                <a:off x="11153775" y="8553451"/>
                <a:ext cx="981075" cy="171449"/>
              </a:xfrm>
              <a:prstGeom prst="rect">
                <a:avLst/>
              </a:prstGeom>
              <a:noFill/>
              <a:extLst>
                <a:ext uri="{909E8E84-426E-40DD-AFC4-6F175D3DCCD1}">
                  <a14:hiddenFill>
                    <a:solidFill>
                      <a:srgbClr val="FFFFFF"/>
                    </a:solidFill>
                  </a14:hiddenFill>
                </a:ext>
              </a:extLst>
            </xdr:spPr>
          </xdr:pic>
        </mc:Choice>
        <mc:Fallback xmlns=""/>
      </mc:AlternateContent>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1359</xdr:colOff>
      <xdr:row>66</xdr:row>
      <xdr:rowOff>179293</xdr:rowOff>
    </xdr:from>
    <xdr:to>
      <xdr:col>7</xdr:col>
      <xdr:colOff>617859</xdr:colOff>
      <xdr:row>91</xdr:row>
      <xdr:rowOff>16940</xdr:rowOff>
    </xdr:to>
    <xdr:graphicFrame macro="">
      <xdr:nvGraphicFramePr>
        <xdr:cNvPr id="11" name="Chart 10">
          <a:extLst>
            <a:ext uri="{FF2B5EF4-FFF2-40B4-BE49-F238E27FC236}">
              <a16:creationId xmlns:a16="http://schemas.microsoft.com/office/drawing/2014/main" id="{5194AF24-DA1D-451B-9A7F-B595083A6C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447675</xdr:colOff>
      <xdr:row>4</xdr:row>
      <xdr:rowOff>16155</xdr:rowOff>
    </xdr:from>
    <xdr:to>
      <xdr:col>19</xdr:col>
      <xdr:colOff>685800</xdr:colOff>
      <xdr:row>13</xdr:row>
      <xdr:rowOff>66675</xdr:rowOff>
    </xdr:to>
    <xdr:pic>
      <xdr:nvPicPr>
        <xdr:cNvPr id="2" name="Picture 1">
          <a:extLst>
            <a:ext uri="{FF2B5EF4-FFF2-40B4-BE49-F238E27FC236}">
              <a16:creationId xmlns:a16="http://schemas.microsoft.com/office/drawing/2014/main" id="{6C7F6D83-0BDF-4EAA-B3AA-A7779B121820}"/>
            </a:ext>
          </a:extLst>
        </xdr:cNvPr>
        <xdr:cNvPicPr>
          <a:picLocks noChangeAspect="1"/>
        </xdr:cNvPicPr>
      </xdr:nvPicPr>
      <xdr:blipFill rotWithShape="1">
        <a:blip xmlns:r="http://schemas.openxmlformats.org/officeDocument/2006/relationships" r:embed="rId2"/>
        <a:srcRect l="50869" t="6881" r="379" b="24267"/>
        <a:stretch>
          <a:fillRect/>
        </a:stretch>
      </xdr:blipFill>
      <xdr:spPr>
        <a:xfrm>
          <a:off x="14554200" y="930555"/>
          <a:ext cx="2819400" cy="1736445"/>
        </a:xfrm>
        <a:prstGeom prst="rect">
          <a:avLst/>
        </a:prstGeom>
      </xdr:spPr>
    </xdr:pic>
    <xdr:clientData/>
  </xdr:twoCellAnchor>
  <xdr:twoCellAnchor editAs="oneCell">
    <xdr:from>
      <xdr:col>7</xdr:col>
      <xdr:colOff>57150</xdr:colOff>
      <xdr:row>4</xdr:row>
      <xdr:rowOff>9525</xdr:rowOff>
    </xdr:from>
    <xdr:to>
      <xdr:col>10</xdr:col>
      <xdr:colOff>287257</xdr:colOff>
      <xdr:row>9</xdr:row>
      <xdr:rowOff>66675</xdr:rowOff>
    </xdr:to>
    <xdr:pic>
      <xdr:nvPicPr>
        <xdr:cNvPr id="7" name="Picture 6">
          <a:extLst>
            <a:ext uri="{FF2B5EF4-FFF2-40B4-BE49-F238E27FC236}">
              <a16:creationId xmlns:a16="http://schemas.microsoft.com/office/drawing/2014/main" id="{E12EA012-5535-45E0-BB6C-5484FF9C78B9}"/>
            </a:ext>
          </a:extLst>
        </xdr:cNvPr>
        <xdr:cNvPicPr>
          <a:picLocks noChangeAspect="1"/>
        </xdr:cNvPicPr>
      </xdr:nvPicPr>
      <xdr:blipFill rotWithShape="1">
        <a:blip xmlns:r="http://schemas.openxmlformats.org/officeDocument/2006/relationships" r:embed="rId3"/>
        <a:srcRect l="17940" t="11381" r="47444" b="72824"/>
        <a:stretch/>
      </xdr:blipFill>
      <xdr:spPr>
        <a:xfrm>
          <a:off x="6562725" y="752475"/>
          <a:ext cx="2658982" cy="1009650"/>
        </a:xfrm>
        <a:prstGeom prst="rect">
          <a:avLst/>
        </a:prstGeom>
      </xdr:spPr>
    </xdr:pic>
    <xdr:clientData/>
  </xdr:twoCellAnchor>
  <xdr:twoCellAnchor editAs="oneCell">
    <xdr:from>
      <xdr:col>3</xdr:col>
      <xdr:colOff>234463</xdr:colOff>
      <xdr:row>4</xdr:row>
      <xdr:rowOff>7328</xdr:rowOff>
    </xdr:from>
    <xdr:to>
      <xdr:col>6</xdr:col>
      <xdr:colOff>520212</xdr:colOff>
      <xdr:row>17</xdr:row>
      <xdr:rowOff>21736</xdr:rowOff>
    </xdr:to>
    <xdr:pic>
      <xdr:nvPicPr>
        <xdr:cNvPr id="5" name="Picture 4">
          <a:extLst>
            <a:ext uri="{FF2B5EF4-FFF2-40B4-BE49-F238E27FC236}">
              <a16:creationId xmlns:a16="http://schemas.microsoft.com/office/drawing/2014/main" id="{4AD74B55-7FE1-1C07-D864-8D75EEBFA972}"/>
            </a:ext>
          </a:extLst>
        </xdr:cNvPr>
        <xdr:cNvPicPr>
          <a:picLocks noChangeAspect="1"/>
        </xdr:cNvPicPr>
      </xdr:nvPicPr>
      <xdr:blipFill>
        <a:blip xmlns:r="http://schemas.openxmlformats.org/officeDocument/2006/relationships" r:embed="rId4"/>
        <a:stretch>
          <a:fillRect/>
        </a:stretch>
      </xdr:blipFill>
      <xdr:spPr>
        <a:xfrm>
          <a:off x="3502271" y="754674"/>
          <a:ext cx="2725614" cy="2452075"/>
        </a:xfrm>
        <a:prstGeom prst="rect">
          <a:avLst/>
        </a:prstGeom>
      </xdr:spPr>
    </xdr:pic>
    <xdr:clientData/>
  </xdr:twoCellAnchor>
  <xdr:twoCellAnchor editAs="oneCell">
    <xdr:from>
      <xdr:col>10</xdr:col>
      <xdr:colOff>747365</xdr:colOff>
      <xdr:row>5</xdr:row>
      <xdr:rowOff>133350</xdr:rowOff>
    </xdr:from>
    <xdr:to>
      <xdr:col>15</xdr:col>
      <xdr:colOff>172297</xdr:colOff>
      <xdr:row>17</xdr:row>
      <xdr:rowOff>86236</xdr:rowOff>
    </xdr:to>
    <xdr:pic>
      <xdr:nvPicPr>
        <xdr:cNvPr id="8" name="Picture 7">
          <a:extLst>
            <a:ext uri="{FF2B5EF4-FFF2-40B4-BE49-F238E27FC236}">
              <a16:creationId xmlns:a16="http://schemas.microsoft.com/office/drawing/2014/main" id="{EF75D3AE-D9AA-CE11-E473-A28C0F42A2F4}"/>
            </a:ext>
          </a:extLst>
        </xdr:cNvPr>
        <xdr:cNvPicPr>
          <a:picLocks noChangeAspect="1"/>
        </xdr:cNvPicPr>
      </xdr:nvPicPr>
      <xdr:blipFill>
        <a:blip xmlns:r="http://schemas.openxmlformats.org/officeDocument/2006/relationships" r:embed="rId5"/>
        <a:stretch>
          <a:fillRect/>
        </a:stretch>
      </xdr:blipFill>
      <xdr:spPr>
        <a:xfrm>
          <a:off x="9681815" y="1066800"/>
          <a:ext cx="3634982" cy="2191261"/>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9" name="Picture 8">
          <a:extLst>
            <a:ext uri="{FF2B5EF4-FFF2-40B4-BE49-F238E27FC236}">
              <a16:creationId xmlns:a16="http://schemas.microsoft.com/office/drawing/2014/main" id="{005B8BEC-E6F0-4D4A-B1A6-381B5D3E9AB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785447</xdr:colOff>
          <xdr:row>10</xdr:row>
          <xdr:rowOff>64477</xdr:rowOff>
        </xdr:from>
        <xdr:to>
          <xdr:col>10</xdr:col>
          <xdr:colOff>432289</xdr:colOff>
          <xdr:row>17</xdr:row>
          <xdr:rowOff>35390</xdr:rowOff>
        </xdr:to>
        <xdr:pic>
          <xdr:nvPicPr>
            <xdr:cNvPr id="3" name="Picture 2">
              <a:extLst>
                <a:ext uri="{FF2B5EF4-FFF2-40B4-BE49-F238E27FC236}">
                  <a16:creationId xmlns:a16="http://schemas.microsoft.com/office/drawing/2014/main" id="{1186F5DA-FFED-7F52-734A-AD2C5E5CE06B}"/>
                </a:ext>
              </a:extLst>
            </xdr:cNvPr>
            <xdr:cNvPicPr>
              <a:picLocks noChangeAspect="1" noChangeArrowheads="1"/>
              <a:extLst>
                <a:ext uri="{84589F7E-364E-4C9E-8A38-B11213B215E9}">
                  <a14:cameraTool cellRange="List_Values!$D$42:$E$47" spid="_x0000_s9093"/>
                </a:ext>
              </a:extLst>
            </xdr:cNvPicPr>
          </xdr:nvPicPr>
          <xdr:blipFill>
            <a:blip xmlns:r="http://schemas.openxmlformats.org/officeDocument/2006/relationships" r:embed="rId7"/>
            <a:srcRect/>
            <a:stretch>
              <a:fillRect/>
            </a:stretch>
          </xdr:blipFill>
          <xdr:spPr bwMode="auto">
            <a:xfrm>
              <a:off x="6493120" y="2116015"/>
              <a:ext cx="2899996" cy="1275106"/>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9</xdr:col>
      <xdr:colOff>733425</xdr:colOff>
      <xdr:row>40</xdr:row>
      <xdr:rowOff>95251</xdr:rowOff>
    </xdr:from>
    <xdr:to>
      <xdr:col>17</xdr:col>
      <xdr:colOff>271381</xdr:colOff>
      <xdr:row>48</xdr:row>
      <xdr:rowOff>104776</xdr:rowOff>
    </xdr:to>
    <xdr:grpSp>
      <xdr:nvGrpSpPr>
        <xdr:cNvPr id="6" name="Group 5">
          <a:extLst>
            <a:ext uri="{FF2B5EF4-FFF2-40B4-BE49-F238E27FC236}">
              <a16:creationId xmlns:a16="http://schemas.microsoft.com/office/drawing/2014/main" id="{E0DFACC6-760D-45CA-8BBD-0CB2B1D70823}"/>
            </a:ext>
          </a:extLst>
        </xdr:cNvPr>
        <xdr:cNvGrpSpPr/>
      </xdr:nvGrpSpPr>
      <xdr:grpSpPr>
        <a:xfrm>
          <a:off x="8835278" y="7860927"/>
          <a:ext cx="6474397" cy="1443878"/>
          <a:chOff x="8867775" y="7839075"/>
          <a:chExt cx="6481681" cy="1466850"/>
        </a:xfrm>
      </xdr:grpSpPr>
      <xdr:grpSp>
        <xdr:nvGrpSpPr>
          <xdr:cNvPr id="10" name="Group 9">
            <a:extLst>
              <a:ext uri="{FF2B5EF4-FFF2-40B4-BE49-F238E27FC236}">
                <a16:creationId xmlns:a16="http://schemas.microsoft.com/office/drawing/2014/main" id="{43E3C361-D9E8-4BF9-52DD-B4FF8FBA00E7}"/>
              </a:ext>
            </a:extLst>
          </xdr:cNvPr>
          <xdr:cNvGrpSpPr/>
        </xdr:nvGrpSpPr>
        <xdr:grpSpPr>
          <a:xfrm>
            <a:off x="8867775" y="7839075"/>
            <a:ext cx="6481681" cy="1466850"/>
            <a:chOff x="10963275" y="7372350"/>
            <a:chExt cx="6481681" cy="1466850"/>
          </a:xfrm>
        </xdr:grpSpPr>
        <xdr:pic>
          <xdr:nvPicPr>
            <xdr:cNvPr id="17" name="Picture 16">
              <a:extLst>
                <a:ext uri="{FF2B5EF4-FFF2-40B4-BE49-F238E27FC236}">
                  <a16:creationId xmlns:a16="http://schemas.microsoft.com/office/drawing/2014/main" id="{6F116318-D034-8874-1E62-6E9A9C4E857C}"/>
                </a:ext>
              </a:extLst>
            </xdr:cNvPr>
            <xdr:cNvPicPr>
              <a:picLocks noChangeAspect="1"/>
            </xdr:cNvPicPr>
          </xdr:nvPicPr>
          <xdr:blipFill rotWithShape="1">
            <a:blip xmlns:r="http://schemas.openxmlformats.org/officeDocument/2006/relationships" r:embed="rId8"/>
            <a:srcRect t="20337" b="17185"/>
            <a:stretch>
              <a:fillRect/>
            </a:stretch>
          </xdr:blipFill>
          <xdr:spPr>
            <a:xfrm>
              <a:off x="10963275" y="7372350"/>
              <a:ext cx="6481681" cy="1466850"/>
            </a:xfrm>
            <a:prstGeom prst="rect">
              <a:avLst/>
            </a:prstGeom>
          </xdr:spPr>
        </xdr:pic>
        <xdr:sp macro="" textlink="">
          <xdr:nvSpPr>
            <xdr:cNvPr id="18" name="TextBox 17">
              <a:extLst>
                <a:ext uri="{FF2B5EF4-FFF2-40B4-BE49-F238E27FC236}">
                  <a16:creationId xmlns:a16="http://schemas.microsoft.com/office/drawing/2014/main" id="{C098B95E-2AB7-B6E8-D9F0-D32F1D905707}"/>
                </a:ext>
              </a:extLst>
            </xdr:cNvPr>
            <xdr:cNvSpPr txBox="1"/>
          </xdr:nvSpPr>
          <xdr:spPr>
            <a:xfrm>
              <a:off x="11077575" y="8134350"/>
              <a:ext cx="2066925" cy="342900"/>
            </a:xfrm>
            <a:prstGeom prst="rect">
              <a:avLst/>
            </a:prstGeom>
            <a:solidFill>
              <a:srgbClr val="D1D2D4"/>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endParaRPr lang="sl-SI" sz="800" b="1">
                <a:solidFill>
                  <a:schemeClr val="tx1">
                    <a:lumMod val="65000"/>
                    <a:lumOff val="35000"/>
                  </a:schemeClr>
                </a:solidFill>
                <a:latin typeface="+mn-lt"/>
              </a:endParaRPr>
            </a:p>
          </xdr:txBody>
        </xdr:sp>
        <xdr:sp macro="" textlink="">
          <xdr:nvSpPr>
            <xdr:cNvPr id="19" name="TextBox 18">
              <a:extLst>
                <a:ext uri="{FF2B5EF4-FFF2-40B4-BE49-F238E27FC236}">
                  <a16:creationId xmlns:a16="http://schemas.microsoft.com/office/drawing/2014/main" id="{BABD9B19-82A1-F201-3568-D672A7D1C964}"/>
                </a:ext>
              </a:extLst>
            </xdr:cNvPr>
            <xdr:cNvSpPr txBox="1"/>
          </xdr:nvSpPr>
          <xdr:spPr>
            <a:xfrm>
              <a:off x="11087100" y="8610600"/>
              <a:ext cx="2057400" cy="171450"/>
            </a:xfrm>
            <a:prstGeom prst="rect">
              <a:avLst/>
            </a:prstGeom>
            <a:solidFill>
              <a:srgbClr val="D1D2D4"/>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endParaRPr lang="sl-SI" sz="800" b="1">
                <a:solidFill>
                  <a:schemeClr val="tx1">
                    <a:lumMod val="65000"/>
                    <a:lumOff val="35000"/>
                  </a:schemeClr>
                </a:solidFill>
                <a:latin typeface="+mn-lt"/>
              </a:endParaRPr>
            </a:p>
          </xdr:txBody>
        </xdr:sp>
        <xdr:sp macro="" textlink="">
          <xdr:nvSpPr>
            <xdr:cNvPr id="20" name="TextBox 19">
              <a:extLst>
                <a:ext uri="{FF2B5EF4-FFF2-40B4-BE49-F238E27FC236}">
                  <a16:creationId xmlns:a16="http://schemas.microsoft.com/office/drawing/2014/main" id="{0DF0914B-7220-61F6-379F-978225B7B4A6}"/>
                </a:ext>
              </a:extLst>
            </xdr:cNvPr>
            <xdr:cNvSpPr txBox="1"/>
          </xdr:nvSpPr>
          <xdr:spPr>
            <a:xfrm>
              <a:off x="13277850" y="8058149"/>
              <a:ext cx="981075" cy="209551"/>
            </a:xfrm>
            <a:prstGeom prst="rect">
              <a:avLst/>
            </a:prstGeom>
            <a:solidFill>
              <a:srgbClr val="E6E7E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algn="l"/>
              <a:r>
                <a:rPr lang="en-US" sz="800" b="1">
                  <a:solidFill>
                    <a:schemeClr val="tx1">
                      <a:lumMod val="65000"/>
                      <a:lumOff val="35000"/>
                    </a:schemeClr>
                  </a:solidFill>
                  <a:latin typeface="+mn-lt"/>
                </a:rPr>
                <a:t>SHARP EDGED</a:t>
              </a:r>
              <a:endParaRPr lang="sl-SI" sz="800" b="1">
                <a:solidFill>
                  <a:schemeClr val="tx1">
                    <a:lumMod val="65000"/>
                    <a:lumOff val="35000"/>
                  </a:schemeClr>
                </a:solidFill>
                <a:latin typeface="+mn-lt"/>
              </a:endParaRPr>
            </a:p>
          </xdr:txBody>
        </xdr:sp>
      </xdr:grpSp>
      <mc:AlternateContent xmlns:mc="http://schemas.openxmlformats.org/markup-compatibility/2006" xmlns:a14="http://schemas.microsoft.com/office/drawing/2010/main">
        <mc:Choice Requires="a14">
          <xdr:pic>
            <xdr:nvPicPr>
              <xdr:cNvPr id="12" name="Picture 11">
                <a:extLst>
                  <a:ext uri="{FF2B5EF4-FFF2-40B4-BE49-F238E27FC236}">
                    <a16:creationId xmlns:a16="http://schemas.microsoft.com/office/drawing/2014/main" id="{A9DE5A6A-FA4E-ADA9-32F0-5FEFE4E352F3}"/>
                  </a:ext>
                </a:extLst>
              </xdr:cNvPr>
              <xdr:cNvPicPr>
                <a:picLocks noChangeAspect="1" noChangeArrowheads="1"/>
                <a:extLst>
                  <a:ext uri="{84589F7E-364E-4C9E-8A38-B11213B215E9}">
                    <a14:cameraTool cellRange="List_Values!$D$49" spid="_x0000_s9094"/>
                  </a:ext>
                </a:extLst>
              </xdr:cNvPicPr>
            </xdr:nvPicPr>
            <xdr:blipFill>
              <a:blip xmlns:r="http://schemas.openxmlformats.org/officeDocument/2006/relationships" r:embed="rId9"/>
              <a:srcRect/>
              <a:stretch>
                <a:fillRect/>
              </a:stretch>
            </xdr:blipFill>
            <xdr:spPr bwMode="auto">
              <a:xfrm>
                <a:off x="9534525" y="8686799"/>
                <a:ext cx="1620000" cy="214138"/>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13" name="Picture 12">
                <a:extLst>
                  <a:ext uri="{FF2B5EF4-FFF2-40B4-BE49-F238E27FC236}">
                    <a16:creationId xmlns:a16="http://schemas.microsoft.com/office/drawing/2014/main" id="{12F8807B-1568-BAD7-3BE2-2F8379E5EEB1}"/>
                  </a:ext>
                </a:extLst>
              </xdr:cNvPr>
              <xdr:cNvPicPr>
                <a:picLocks noChangeAspect="1" noChangeArrowheads="1"/>
                <a:extLst>
                  <a:ext uri="{84589F7E-364E-4C9E-8A38-B11213B215E9}">
                    <a14:cameraTool cellRange="List_Values!$D$50" spid="_x0000_s9095"/>
                  </a:ext>
                </a:extLst>
              </xdr:cNvPicPr>
            </xdr:nvPicPr>
            <xdr:blipFill>
              <a:blip xmlns:r="http://schemas.openxmlformats.org/officeDocument/2006/relationships" r:embed="rId10"/>
              <a:srcRect/>
              <a:stretch>
                <a:fillRect/>
              </a:stretch>
            </xdr:blipFill>
            <xdr:spPr bwMode="auto">
              <a:xfrm>
                <a:off x="9534525" y="9048750"/>
                <a:ext cx="1620000" cy="210390"/>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14" name="Picture 13">
                <a:extLst>
                  <a:ext uri="{FF2B5EF4-FFF2-40B4-BE49-F238E27FC236}">
                    <a16:creationId xmlns:a16="http://schemas.microsoft.com/office/drawing/2014/main" id="{1A75E7BC-0953-7CD6-D729-A67560C362EE}"/>
                  </a:ext>
                </a:extLst>
              </xdr:cNvPr>
              <xdr:cNvPicPr>
                <a:picLocks noChangeAspect="1" noChangeArrowheads="1"/>
                <a:extLst>
                  <a:ext uri="{84589F7E-364E-4C9E-8A38-B11213B215E9}">
                    <a14:cameraTool cellRange="List_Values!$G$50:$H$50" spid="_x0000_s9096"/>
                  </a:ext>
                </a:extLst>
              </xdr:cNvPicPr>
            </xdr:nvPicPr>
            <xdr:blipFill rotWithShape="1">
              <a:blip xmlns:r="http://schemas.openxmlformats.org/officeDocument/2006/relationships" r:embed="rId11"/>
              <a:srcRect t="2" r="22893" b="1347"/>
              <a:stretch>
                <a:fillRect/>
              </a:stretch>
            </xdr:blipFill>
            <xdr:spPr bwMode="auto">
              <a:xfrm>
                <a:off x="11163300" y="8801101"/>
                <a:ext cx="971550" cy="171449"/>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15" name="Picture 14">
                <a:extLst>
                  <a:ext uri="{FF2B5EF4-FFF2-40B4-BE49-F238E27FC236}">
                    <a16:creationId xmlns:a16="http://schemas.microsoft.com/office/drawing/2014/main" id="{D9C95686-C1A5-6CA1-8C03-E736AC667E26}"/>
                  </a:ext>
                </a:extLst>
              </xdr:cNvPr>
              <xdr:cNvPicPr>
                <a:picLocks noChangeAspect="1" noChangeArrowheads="1"/>
                <a:extLst>
                  <a:ext uri="{84589F7E-364E-4C9E-8A38-B11213B215E9}">
                    <a14:cameraTool cellRange="List_Values!$G$50:$H$50" spid="_x0000_s9097"/>
                  </a:ext>
                </a:extLst>
              </xdr:cNvPicPr>
            </xdr:nvPicPr>
            <xdr:blipFill rotWithShape="1">
              <a:blip xmlns:r="http://schemas.openxmlformats.org/officeDocument/2006/relationships" r:embed="rId11"/>
              <a:srcRect t="2" r="22893" b="1347"/>
              <a:stretch>
                <a:fillRect/>
              </a:stretch>
            </xdr:blipFill>
            <xdr:spPr bwMode="auto">
              <a:xfrm>
                <a:off x="11163300" y="9077326"/>
                <a:ext cx="971550" cy="171449"/>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16" name="Picture 15">
                <a:extLst>
                  <a:ext uri="{FF2B5EF4-FFF2-40B4-BE49-F238E27FC236}">
                    <a16:creationId xmlns:a16="http://schemas.microsoft.com/office/drawing/2014/main" id="{C8AC86A0-0288-EC24-4C75-C04D91B5CA34}"/>
                  </a:ext>
                </a:extLst>
              </xdr:cNvPr>
              <xdr:cNvPicPr>
                <a:picLocks noChangeAspect="1" noChangeArrowheads="1"/>
                <a:extLst>
                  <a:ext uri="{84589F7E-364E-4C9E-8A38-B11213B215E9}">
                    <a14:cameraTool cellRange="List_Values!$G$49:$H$49" spid="_x0000_s9098"/>
                  </a:ext>
                </a:extLst>
              </xdr:cNvPicPr>
            </xdr:nvPicPr>
            <xdr:blipFill rotWithShape="1">
              <a:blip xmlns:r="http://schemas.openxmlformats.org/officeDocument/2006/relationships" r:embed="rId12"/>
              <a:srcRect t="2" r="22137" b="1347"/>
              <a:stretch>
                <a:fillRect/>
              </a:stretch>
            </xdr:blipFill>
            <xdr:spPr bwMode="auto">
              <a:xfrm>
                <a:off x="11153775" y="8553451"/>
                <a:ext cx="981075" cy="171449"/>
              </a:xfrm>
              <a:prstGeom prst="rect">
                <a:avLst/>
              </a:prstGeom>
              <a:noFill/>
              <a:extLst>
                <a:ext uri="{909E8E84-426E-40DD-AFC4-6F175D3DCCD1}">
                  <a14:hiddenFill>
                    <a:solidFill>
                      <a:srgbClr val="FFFFFF"/>
                    </a:solidFill>
                  </a14:hiddenFill>
                </a:ext>
              </a:extLst>
            </xdr:spPr>
          </xdr:pic>
        </mc:Choice>
        <mc:Fallback xmlns=""/>
      </mc:AlternateContent>
    </xdr:grpSp>
    <xdr:clientData/>
  </xdr:twoCellAnchor>
  <mc:AlternateContent xmlns:mc="http://schemas.openxmlformats.org/markup-compatibility/2006">
    <mc:Choice xmlns:a14="http://schemas.microsoft.com/office/drawing/2010/main" Requires="a14">
      <xdr:twoCellAnchor editAs="oneCell">
        <xdr:from>
          <xdr:col>6</xdr:col>
          <xdr:colOff>781050</xdr:colOff>
          <xdr:row>10</xdr:row>
          <xdr:rowOff>66675</xdr:rowOff>
        </xdr:from>
        <xdr:to>
          <xdr:col>10</xdr:col>
          <xdr:colOff>428625</xdr:colOff>
          <xdr:row>17</xdr:row>
          <xdr:rowOff>38100</xdr:rowOff>
        </xdr:to>
        <xdr:pic>
          <xdr:nvPicPr>
            <xdr:cNvPr id="8431" name="Picture 2">
              <a:extLst>
                <a:ext uri="{FF2B5EF4-FFF2-40B4-BE49-F238E27FC236}">
                  <a16:creationId xmlns:a16="http://schemas.microsoft.com/office/drawing/2014/main" id="{79EF7AC7-8D5E-A5AA-C1A5-0680AED1C0F2}"/>
                </a:ext>
              </a:extLst>
            </xdr:cNvPr>
            <xdr:cNvPicPr>
              <a:picLocks noChangeAspect="1" noChangeArrowheads="1"/>
              <a:extLst>
                <a:ext uri="{84589F7E-364E-4C9E-8A38-B11213B215E9}">
                  <a14:cameraTool cellRange="List_Values!$D$42:$E$47" spid="_x0000_s9099"/>
                </a:ext>
              </a:extLst>
            </xdr:cNvPicPr>
          </xdr:nvPicPr>
          <xdr:blipFill>
            <a:blip xmlns:r="http://schemas.openxmlformats.org/officeDocument/2006/relationships" r:embed="rId13"/>
            <a:srcRect/>
            <a:stretch>
              <a:fillRect/>
            </a:stretch>
          </xdr:blipFill>
          <xdr:spPr bwMode="auto">
            <a:xfrm>
              <a:off x="6477000" y="2114550"/>
              <a:ext cx="2886075" cy="1266825"/>
            </a:xfrm>
            <a:prstGeom prst="rect">
              <a:avLst/>
            </a:prstGeom>
            <a:solidFill>
              <a:srgbClr val="FFFFFF" mc:Ignorable="a14" a14:legacySpreadsheetColorIndex="9"/>
            </a:solidFill>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590550</xdr:colOff>
          <xdr:row>45</xdr:row>
          <xdr:rowOff>28575</xdr:rowOff>
        </xdr:from>
        <xdr:to>
          <xdr:col>12</xdr:col>
          <xdr:colOff>590550</xdr:colOff>
          <xdr:row>46</xdr:row>
          <xdr:rowOff>57150</xdr:rowOff>
        </xdr:to>
        <xdr:pic>
          <xdr:nvPicPr>
            <xdr:cNvPr id="8432" name="Picture 11">
              <a:extLst>
                <a:ext uri="{FF2B5EF4-FFF2-40B4-BE49-F238E27FC236}">
                  <a16:creationId xmlns:a16="http://schemas.microsoft.com/office/drawing/2014/main" id="{F34B7F6D-74E6-D265-B86E-BAD91B0AACFA}"/>
                </a:ext>
              </a:extLst>
            </xdr:cNvPr>
            <xdr:cNvPicPr>
              <a:picLocks noChangeAspect="1" noChangeArrowheads="1"/>
              <a:extLst>
                <a:ext uri="{84589F7E-364E-4C9E-8A38-B11213B215E9}">
                  <a14:cameraTool cellRange="List_Values!$D$49" spid="_x0000_s9100"/>
                </a:ext>
              </a:extLst>
            </xdr:cNvPicPr>
          </xdr:nvPicPr>
          <xdr:blipFill>
            <a:blip xmlns:r="http://schemas.openxmlformats.org/officeDocument/2006/relationships" r:embed="rId9"/>
            <a:srcRect/>
            <a:stretch>
              <a:fillRect/>
            </a:stretch>
          </xdr:blipFill>
          <xdr:spPr bwMode="auto">
            <a:xfrm>
              <a:off x="9525000" y="8734425"/>
              <a:ext cx="1619250" cy="2095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590550</xdr:colOff>
          <xdr:row>47</xdr:row>
          <xdr:rowOff>28575</xdr:rowOff>
        </xdr:from>
        <xdr:to>
          <xdr:col>12</xdr:col>
          <xdr:colOff>590550</xdr:colOff>
          <xdr:row>48</xdr:row>
          <xdr:rowOff>57150</xdr:rowOff>
        </xdr:to>
        <xdr:pic>
          <xdr:nvPicPr>
            <xdr:cNvPr id="8433" name="Picture 12">
              <a:extLst>
                <a:ext uri="{FF2B5EF4-FFF2-40B4-BE49-F238E27FC236}">
                  <a16:creationId xmlns:a16="http://schemas.microsoft.com/office/drawing/2014/main" id="{8732C0C2-F30E-F194-1B08-28F5C85329AA}"/>
                </a:ext>
              </a:extLst>
            </xdr:cNvPr>
            <xdr:cNvPicPr>
              <a:picLocks noChangeAspect="1" noChangeArrowheads="1"/>
              <a:extLst>
                <a:ext uri="{84589F7E-364E-4C9E-8A38-B11213B215E9}">
                  <a14:cameraTool cellRange="List_Values!$D$50" spid="_x0000_s9101"/>
                </a:ext>
              </a:extLst>
            </xdr:cNvPicPr>
          </xdr:nvPicPr>
          <xdr:blipFill>
            <a:blip xmlns:r="http://schemas.openxmlformats.org/officeDocument/2006/relationships" r:embed="rId10"/>
            <a:srcRect/>
            <a:stretch>
              <a:fillRect/>
            </a:stretch>
          </xdr:blipFill>
          <xdr:spPr bwMode="auto">
            <a:xfrm>
              <a:off x="9525000" y="9096375"/>
              <a:ext cx="1619250" cy="2095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600075</xdr:colOff>
          <xdr:row>45</xdr:row>
          <xdr:rowOff>142875</xdr:rowOff>
        </xdr:from>
        <xdr:to>
          <xdr:col>13</xdr:col>
          <xdr:colOff>657225</xdr:colOff>
          <xdr:row>46</xdr:row>
          <xdr:rowOff>133350</xdr:rowOff>
        </xdr:to>
        <xdr:pic>
          <xdr:nvPicPr>
            <xdr:cNvPr id="8434" name="Picture 13">
              <a:extLst>
                <a:ext uri="{FF2B5EF4-FFF2-40B4-BE49-F238E27FC236}">
                  <a16:creationId xmlns:a16="http://schemas.microsoft.com/office/drawing/2014/main" id="{2EC186F0-4FBA-E889-6447-6BC0903DDF73}"/>
                </a:ext>
              </a:extLst>
            </xdr:cNvPr>
            <xdr:cNvPicPr>
              <a:picLocks noChangeAspect="1" noChangeArrowheads="1"/>
              <a:extLst>
                <a:ext uri="{84589F7E-364E-4C9E-8A38-B11213B215E9}">
                  <a14:cameraTool cellRange="List_Values!$G$50:$H$50" spid="_x0000_s9102"/>
                </a:ext>
              </a:extLst>
            </xdr:cNvPicPr>
          </xdr:nvPicPr>
          <xdr:blipFill>
            <a:blip xmlns:r="http://schemas.openxmlformats.org/officeDocument/2006/relationships" r:embed="rId11"/>
            <a:srcRect t="2" r="22893" b="1347"/>
            <a:stretch>
              <a:fillRect/>
            </a:stretch>
          </xdr:blipFill>
          <xdr:spPr bwMode="auto">
            <a:xfrm>
              <a:off x="11153775" y="8848725"/>
              <a:ext cx="971550"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600075</xdr:colOff>
          <xdr:row>47</xdr:row>
          <xdr:rowOff>57150</xdr:rowOff>
        </xdr:from>
        <xdr:to>
          <xdr:col>13</xdr:col>
          <xdr:colOff>657225</xdr:colOff>
          <xdr:row>48</xdr:row>
          <xdr:rowOff>47625</xdr:rowOff>
        </xdr:to>
        <xdr:pic>
          <xdr:nvPicPr>
            <xdr:cNvPr id="8435" name="Picture 14">
              <a:extLst>
                <a:ext uri="{FF2B5EF4-FFF2-40B4-BE49-F238E27FC236}">
                  <a16:creationId xmlns:a16="http://schemas.microsoft.com/office/drawing/2014/main" id="{B5452DB7-96B8-A311-26D1-98AB653A6BC6}"/>
                </a:ext>
              </a:extLst>
            </xdr:cNvPr>
            <xdr:cNvPicPr>
              <a:picLocks noChangeAspect="1" noChangeArrowheads="1"/>
              <a:extLst>
                <a:ext uri="{84589F7E-364E-4C9E-8A38-B11213B215E9}">
                  <a14:cameraTool cellRange="List_Values!$G$50:$H$50" spid="_x0000_s9103"/>
                </a:ext>
              </a:extLst>
            </xdr:cNvPicPr>
          </xdr:nvPicPr>
          <xdr:blipFill>
            <a:blip xmlns:r="http://schemas.openxmlformats.org/officeDocument/2006/relationships" r:embed="rId11"/>
            <a:srcRect t="2" r="22893" b="1347"/>
            <a:stretch>
              <a:fillRect/>
            </a:stretch>
          </xdr:blipFill>
          <xdr:spPr bwMode="auto">
            <a:xfrm>
              <a:off x="11153775" y="9124950"/>
              <a:ext cx="971550"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590550</xdr:colOff>
          <xdr:row>44</xdr:row>
          <xdr:rowOff>76200</xdr:rowOff>
        </xdr:from>
        <xdr:to>
          <xdr:col>13</xdr:col>
          <xdr:colOff>657225</xdr:colOff>
          <xdr:row>45</xdr:row>
          <xdr:rowOff>66675</xdr:rowOff>
        </xdr:to>
        <xdr:pic>
          <xdr:nvPicPr>
            <xdr:cNvPr id="8436" name="Picture 15">
              <a:extLst>
                <a:ext uri="{FF2B5EF4-FFF2-40B4-BE49-F238E27FC236}">
                  <a16:creationId xmlns:a16="http://schemas.microsoft.com/office/drawing/2014/main" id="{88BFCB13-0392-2EF2-501F-57C6575A0F44}"/>
                </a:ext>
              </a:extLst>
            </xdr:cNvPr>
            <xdr:cNvPicPr>
              <a:picLocks noChangeAspect="1" noChangeArrowheads="1"/>
              <a:extLst>
                <a:ext uri="{84589F7E-364E-4C9E-8A38-B11213B215E9}">
                  <a14:cameraTool cellRange="List_Values!$G$49:$H$49" spid="_x0000_s9104"/>
                </a:ext>
              </a:extLst>
            </xdr:cNvPicPr>
          </xdr:nvPicPr>
          <xdr:blipFill>
            <a:blip xmlns:r="http://schemas.openxmlformats.org/officeDocument/2006/relationships" r:embed="rId14"/>
            <a:srcRect t="2" r="22137" b="1347"/>
            <a:stretch>
              <a:fillRect/>
            </a:stretch>
          </xdr:blipFill>
          <xdr:spPr bwMode="auto">
            <a:xfrm>
              <a:off x="11144250" y="8601075"/>
              <a:ext cx="981075" cy="1714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5</xdr:col>
      <xdr:colOff>152400</xdr:colOff>
      <xdr:row>18</xdr:row>
      <xdr:rowOff>57150</xdr:rowOff>
    </xdr:from>
    <xdr:to>
      <xdr:col>9</xdr:col>
      <xdr:colOff>179284</xdr:colOff>
      <xdr:row>23</xdr:row>
      <xdr:rowOff>152193</xdr:rowOff>
    </xdr:to>
    <xdr:pic>
      <xdr:nvPicPr>
        <xdr:cNvPr id="2" name="Picture 1">
          <a:extLst>
            <a:ext uri="{FF2B5EF4-FFF2-40B4-BE49-F238E27FC236}">
              <a16:creationId xmlns:a16="http://schemas.microsoft.com/office/drawing/2014/main" id="{D04930BF-B90E-4601-9266-359C4E3B51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372225" y="4943475"/>
          <a:ext cx="2770084" cy="1333293"/>
        </a:xfrm>
        <a:prstGeom prst="rect">
          <a:avLst/>
        </a:prstGeom>
      </xdr:spPr>
    </xdr:pic>
    <xdr:clientData/>
  </xdr:twoCellAnchor>
  <xdr:twoCellAnchor editAs="oneCell">
    <xdr:from>
      <xdr:col>5</xdr:col>
      <xdr:colOff>123825</xdr:colOff>
      <xdr:row>1</xdr:row>
      <xdr:rowOff>161925</xdr:rowOff>
    </xdr:from>
    <xdr:to>
      <xdr:col>9</xdr:col>
      <xdr:colOff>27099</xdr:colOff>
      <xdr:row>8</xdr:row>
      <xdr:rowOff>23258</xdr:rowOff>
    </xdr:to>
    <xdr:pic>
      <xdr:nvPicPr>
        <xdr:cNvPr id="3" name="Picture 2">
          <a:extLst>
            <a:ext uri="{FF2B5EF4-FFF2-40B4-BE49-F238E27FC236}">
              <a16:creationId xmlns:a16="http://schemas.microsoft.com/office/drawing/2014/main" id="{4CA998E9-A16F-419D-BB1C-B7DA6C77988C}"/>
            </a:ext>
          </a:extLst>
        </xdr:cNvPr>
        <xdr:cNvPicPr>
          <a:picLocks noChangeAspect="1"/>
        </xdr:cNvPicPr>
      </xdr:nvPicPr>
      <xdr:blipFill>
        <a:blip xmlns:r="http://schemas.openxmlformats.org/officeDocument/2006/relationships" r:embed="rId2"/>
        <a:stretch>
          <a:fillRect/>
        </a:stretch>
      </xdr:blipFill>
      <xdr:spPr>
        <a:xfrm>
          <a:off x="6343650" y="342900"/>
          <a:ext cx="2646474" cy="1594883"/>
        </a:xfrm>
        <a:prstGeom prst="rect">
          <a:avLst/>
        </a:prstGeom>
      </xdr:spPr>
    </xdr:pic>
    <xdr:clientData/>
  </xdr:twoCellAnchor>
  <xdr:twoCellAnchor editAs="oneCell">
    <xdr:from>
      <xdr:col>5</xdr:col>
      <xdr:colOff>142875</xdr:colOff>
      <xdr:row>10</xdr:row>
      <xdr:rowOff>28575</xdr:rowOff>
    </xdr:from>
    <xdr:to>
      <xdr:col>8</xdr:col>
      <xdr:colOff>646235</xdr:colOff>
      <xdr:row>15</xdr:row>
      <xdr:rowOff>209512</xdr:rowOff>
    </xdr:to>
    <xdr:pic>
      <xdr:nvPicPr>
        <xdr:cNvPr id="4" name="Picture 3">
          <a:extLst>
            <a:ext uri="{FF2B5EF4-FFF2-40B4-BE49-F238E27FC236}">
              <a16:creationId xmlns:a16="http://schemas.microsoft.com/office/drawing/2014/main" id="{AA40CAA4-1DF4-4E71-975E-D0B7174AFA87}"/>
            </a:ext>
          </a:extLst>
        </xdr:cNvPr>
        <xdr:cNvPicPr>
          <a:picLocks noChangeAspect="1"/>
        </xdr:cNvPicPr>
      </xdr:nvPicPr>
      <xdr:blipFill>
        <a:blip xmlns:r="http://schemas.openxmlformats.org/officeDocument/2006/relationships" r:embed="rId3"/>
        <a:stretch>
          <a:fillRect/>
        </a:stretch>
      </xdr:blipFill>
      <xdr:spPr>
        <a:xfrm>
          <a:off x="6362700" y="2438400"/>
          <a:ext cx="2560760" cy="1419187"/>
        </a:xfrm>
        <a:prstGeom prst="rect">
          <a:avLst/>
        </a:prstGeom>
      </xdr:spPr>
    </xdr:pic>
    <xdr:clientData/>
  </xdr:twoCellAnchor>
  <xdr:twoCellAnchor editAs="oneCell">
    <xdr:from>
      <xdr:col>5</xdr:col>
      <xdr:colOff>152400</xdr:colOff>
      <xdr:row>26</xdr:row>
      <xdr:rowOff>9525</xdr:rowOff>
    </xdr:from>
    <xdr:to>
      <xdr:col>9</xdr:col>
      <xdr:colOff>179284</xdr:colOff>
      <xdr:row>30</xdr:row>
      <xdr:rowOff>125736</xdr:rowOff>
    </xdr:to>
    <xdr:pic>
      <xdr:nvPicPr>
        <xdr:cNvPr id="5" name="Picture 4">
          <a:extLst>
            <a:ext uri="{FF2B5EF4-FFF2-40B4-BE49-F238E27FC236}">
              <a16:creationId xmlns:a16="http://schemas.microsoft.com/office/drawing/2014/main" id="{76CDA667-44B2-4A57-8E0F-3C4F6874B28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372225" y="6381750"/>
          <a:ext cx="2770084" cy="1106811"/>
        </a:xfrm>
        <a:prstGeom prst="rect">
          <a:avLst/>
        </a:prstGeom>
      </xdr:spPr>
    </xdr:pic>
    <xdr:clientData/>
  </xdr:twoCellAnchor>
  <xdr:twoCellAnchor editAs="oneCell">
    <xdr:from>
      <xdr:col>5</xdr:col>
      <xdr:colOff>142875</xdr:colOff>
      <xdr:row>33</xdr:row>
      <xdr:rowOff>66675</xdr:rowOff>
    </xdr:from>
    <xdr:to>
      <xdr:col>9</xdr:col>
      <xdr:colOff>288019</xdr:colOff>
      <xdr:row>38</xdr:row>
      <xdr:rowOff>219400</xdr:rowOff>
    </xdr:to>
    <xdr:pic>
      <xdr:nvPicPr>
        <xdr:cNvPr id="6" name="Picture 5">
          <a:extLst>
            <a:ext uri="{FF2B5EF4-FFF2-40B4-BE49-F238E27FC236}">
              <a16:creationId xmlns:a16="http://schemas.microsoft.com/office/drawing/2014/main" id="{99B52DBD-A7CE-4735-8F9E-C96C348FD72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6362700" y="8172450"/>
          <a:ext cx="2888344" cy="1390975"/>
        </a:xfrm>
        <a:prstGeom prst="rect">
          <a:avLst/>
        </a:prstGeom>
      </xdr:spPr>
    </xdr:pic>
    <xdr:clientData/>
  </xdr:twoCellAnchor>
  <xdr:twoCellAnchor editAs="oneCell">
    <xdr:from>
      <xdr:col>5</xdr:col>
      <xdr:colOff>123825</xdr:colOff>
      <xdr:row>41</xdr:row>
      <xdr:rowOff>19050</xdr:rowOff>
    </xdr:from>
    <xdr:to>
      <xdr:col>9</xdr:col>
      <xdr:colOff>286077</xdr:colOff>
      <xdr:row>46</xdr:row>
      <xdr:rowOff>200025</xdr:rowOff>
    </xdr:to>
    <xdr:pic>
      <xdr:nvPicPr>
        <xdr:cNvPr id="7" name="Picture 6">
          <a:extLst>
            <a:ext uri="{FF2B5EF4-FFF2-40B4-BE49-F238E27FC236}">
              <a16:creationId xmlns:a16="http://schemas.microsoft.com/office/drawing/2014/main" id="{CE4A64E5-7650-4454-A194-D2825AF7C37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6343650" y="10106025"/>
          <a:ext cx="2905452" cy="14192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recticel.sharepoint.com/teams/P_TIP_GRP-TDWorkspace/Shared%20Documents/General/TID10DT110EN_Trimoterm%20FTV%20-%20Cutting%20List/Verzija%201_4%20-%20Delovna/Arhiv/Trimoterm%20FTV%20-%20Cutting%20List_MultiLanguage.xlsx" TargetMode="External"/><Relationship Id="rId1" Type="http://schemas.openxmlformats.org/officeDocument/2006/relationships/externalLinkPath" Target="Arhiv/Trimoterm%20FTV%20-%20Cutting%20List_MultiLanguag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FTV Panel"/>
      <sheetName val="FTV sharp L corner (trans)"/>
      <sheetName val="FTV sharp U corner (trans)"/>
      <sheetName val="FTV L corner (longi)_Cut"/>
      <sheetName val="FTV L corner (longi)_Full"/>
      <sheetName val="TM"/>
      <sheetName val="FTV round L corner (longi)"/>
      <sheetName val="FTV round U corner (longi)"/>
      <sheetName val="List_Values"/>
      <sheetName val="Updates"/>
    </sheetNames>
    <sheetDataSet>
      <sheetData sheetId="0"/>
      <sheetData sheetId="1"/>
      <sheetData sheetId="2"/>
      <sheetData sheetId="3"/>
      <sheetData sheetId="4"/>
      <sheetData sheetId="5"/>
      <sheetData sheetId="6">
        <row r="68">
          <cell r="B68" t="str">
            <v>Micro-lined profile (M3)</v>
          </cell>
        </row>
      </sheetData>
      <sheetData sheetId="7"/>
      <sheetData sheetId="8"/>
      <sheetData sheetId="9"/>
      <sheetData sheetId="1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F139016-7D01-4D6C-A755-FA9FC0F21499}" name="Table1" displayName="Table1" ref="A23:S35" totalsRowCount="1" headerRowDxfId="562" dataDxfId="560" totalsRowDxfId="558" headerRowBorderDxfId="561" tableBorderDxfId="559" totalsRowBorderDxfId="557">
  <autoFilter ref="A23:S34" xr:uid="{4F139016-7D01-4D6C-A755-FA9FC0F2149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BE8CF264-7BF4-42C1-AA04-67BE6262A852}" name="Fassade/Phase" dataDxfId="556" totalsRowDxfId="555"/>
    <tableColumn id="2" xr3:uid="{35CFCFA7-4202-4B17-A044-83B52234E55E}" name="Position" dataDxfId="554" totalsRowDxfId="553"/>
    <tableColumn id="3" xr3:uid="{CE0E28A8-C364-44EC-A79A-550F103E028F}" name="Menge_x000a_Q [PCS]" dataDxfId="552" totalsRowDxfId="551"/>
    <tableColumn id="4" xr3:uid="{586C940A-6128-4F5A-A779-15EE5A4D58CF}" name="Länge_x000a_L [mm]" dataDxfId="550" totalsRowDxfId="549"/>
    <tableColumn id="5" xr3:uid="{C4F8F1B9-5A38-413B-BE96-748EE95B1879}" name="Dicke_x000a_T [mm]" dataDxfId="548" totalsRowDxfId="547"/>
    <tableColumn id="6" xr3:uid="{4FB36592-EFCE-45DE-B94B-500D40BC2B85}" name="Modul_x000a_M [mm]" dataDxfId="546" totalsRowDxfId="545"/>
    <tableColumn id="7" xr3:uid="{3A054629-1CC2-4F57-9427-DC848AFE7AF0}" name="Paneeltyp" dataDxfId="544" totalsRowDxfId="543"/>
    <tableColumn id="8" xr3:uid="{2370F7F8-D897-46E8-A853-A6DDEDA4A33D}" name="Kerntyp" dataDxfId="542" totalsRowDxfId="541"/>
    <tableColumn id="9" xr3:uid="{83DD4695-7ED3-4EC0-AAF4-418531A0E8FB}" name="Dicke _x000a_(Seite A) [mm]" dataDxfId="540" totalsRowDxfId="539"/>
    <tableColumn id="10" xr3:uid="{382CF4B0-3466-41CF-8272-6F747EBCCFA5}" name="Beschichtungstyp _x000a_(Seite A)" dataDxfId="538" totalsRowDxfId="537"/>
    <tableColumn id="11" xr3:uid="{41C7E862-8ABA-4BAD-BF2D-B11DAABB131A}" name="Farbe _x000a_(Seite A)" dataDxfId="536" totalsRowDxfId="535"/>
    <tableColumn id="12" xr3:uid="{B7DC16EB-662E-4F6F-A19D-84E09111BF24}" name="Profiltyp _x000a_(Seite A)" dataDxfId="534" totalsRowDxfId="533"/>
    <tableColumn id="13" xr3:uid="{73DA3473-47BB-43B1-A4B5-2722C79D72D3}" name="Dicke _x000a_(Seite B) [mm]" dataDxfId="532" totalsRowDxfId="531"/>
    <tableColumn id="14" xr3:uid="{4BCFB6EC-33D7-443D-B0C3-269FF8DE8E9F}" name="Beschichtungstyp _x000a_(Seite B)" dataDxfId="530" totalsRowDxfId="529"/>
    <tableColumn id="15" xr3:uid="{7FEADF47-C326-4F41-81C1-4C015878057A}" name="Farbe _x000a_(Seite B)" dataDxfId="528" totalsRowDxfId="527"/>
    <tableColumn id="16" xr3:uid="{9FFBE569-431C-4F26-B97C-93B670363ADD}" name="Profiltyp _x000a_(Seite B)" dataDxfId="526" totalsRowDxfId="525"/>
    <tableColumn id="17" xr3:uid="{B576742D-FF3C-483D-A0E0-8916EED933E6}" name="Anmerkung" totalsRowLabel="Total [m2]" dataDxfId="524" totalsRowDxfId="523"/>
    <tableColumn id="18" xr3:uid="{154E5888-2910-4B66-904F-5E7B04AD0F4C}" name="Gesamt_x000a_Q×L×M [m2]" totalsRowFunction="sum" dataDxfId="522" totalsRowDxfId="521">
      <calculatedColumnFormula>C24*D24/1000*F24/1000</calculatedColumnFormula>
    </tableColumn>
    <tableColumn id="19" xr3:uid="{B96C915A-A28F-40DB-8530-C48F6451F6A6}" name="Priorität" dataDxfId="520" totalsRowDxfId="519"/>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C17A978-52DD-495A-BFE3-80110CAE5F3E}" name="Table2" displayName="Table2" ref="A23:V34" totalsRowCount="1" headerRowDxfId="518" dataDxfId="516" totalsRowDxfId="514" headerRowBorderDxfId="517" tableBorderDxfId="515">
  <autoFilter ref="A23:V33" xr:uid="{2C17A978-52DD-495A-BFE3-80110CAE5F3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autoFilter>
  <tableColumns count="22">
    <tableColumn id="1" xr3:uid="{27D965B5-614F-4501-8D29-890E1A33E24F}" name="Fassade/Phase" dataDxfId="513" totalsRowDxfId="512"/>
    <tableColumn id="2" xr3:uid="{7873B730-04EF-4B11-9B66-DE1DFC794501}" name="Position" dataDxfId="511" totalsRowDxfId="510"/>
    <tableColumn id="3" xr3:uid="{3560331A-81D5-45B9-8484-827719CBD92D}" name="Menge_x000a_Q [PCS]" dataDxfId="509" totalsRowDxfId="508"/>
    <tableColumn id="4" xr3:uid="{AF910BD4-ECCA-45E5-B77B-F9B1CC7E0D16}" name="A [mm]" dataDxfId="507" totalsRowDxfId="506"/>
    <tableColumn id="5" xr3:uid="{32CBF793-DC36-40B0-BFF9-8808AA20149F}" name="B [mm]" dataDxfId="505" totalsRowDxfId="504"/>
    <tableColumn id="6" xr3:uid="{8BE24C1D-04F7-4FDC-853C-943372BF6D24}" name="Winkel_x000a_[°]" dataDxfId="503" totalsRowDxfId="502"/>
    <tableColumn id="7" xr3:uid="{5CBD746A-C963-4EBE-B68F-DD3268C6CFC3}" name="Maße_x000a_L=A+B [mm]" dataDxfId="501" totalsRowDxfId="500">
      <calculatedColumnFormula>D24+E24</calculatedColumnFormula>
    </tableColumn>
    <tableColumn id="8" xr3:uid="{C67437C7-39C9-44E2-B303-98C1525AD571}" name="Dicke_x000a_T [mm]" dataDxfId="499" totalsRowDxfId="498"/>
    <tableColumn id="9" xr3:uid="{C420698B-C018-458C-BE20-C30F90AA4E73}" name="Modul_x000a_M [mm]" dataDxfId="497" totalsRowDxfId="496"/>
    <tableColumn id="10" xr3:uid="{E3752C1F-1D9B-4271-8C52-E173DA8D8EBB}" name="Paneeltyp" dataDxfId="495" totalsRowDxfId="494"/>
    <tableColumn id="11" xr3:uid="{123ADC04-D4C3-4992-B0B4-302D12F4ED71}" name="Kerntyp" dataDxfId="493" totalsRowDxfId="492"/>
    <tableColumn id="12" xr3:uid="{D93C3208-BD6D-4CC9-B970-98DA7483A44B}" name="Dicke _x000a_(Seite A) [mm]" dataDxfId="491" totalsRowDxfId="490"/>
    <tableColumn id="13" xr3:uid="{889DE5D6-0BBE-4574-8498-4A60BB3AFD70}" name="Beschichtungstyp _x000a_(Seite A)" dataDxfId="489" totalsRowDxfId="488"/>
    <tableColumn id="14" xr3:uid="{CDF6F01F-B30D-4044-A429-3CD44EA05056}" name="Farbe _x000a_(Seite A)" dataDxfId="487" totalsRowDxfId="486"/>
    <tableColumn id="15" xr3:uid="{A515F9C8-8475-4453-BC7E-455479A0AB6E}" name="Profiltyp _x000a_(Seite A)" dataDxfId="485" totalsRowDxfId="484"/>
    <tableColumn id="16" xr3:uid="{13D619F8-7107-4A52-BC13-71A262A10E2D}" name="Dicke _x000a_(Seite B) [mm]" dataDxfId="483" totalsRowDxfId="482"/>
    <tableColumn id="17" xr3:uid="{08223D8A-8358-4197-9B80-EB7F709C7E11}" name="Beschichtungstyp _x000a_(Seite B)" dataDxfId="481" totalsRowDxfId="480"/>
    <tableColumn id="18" xr3:uid="{3AA8E3BB-695F-4C4D-B5EB-DE592AA1CE0B}" name="Farbe _x000a_(Seite B)" dataDxfId="479" totalsRowDxfId="478"/>
    <tableColumn id="19" xr3:uid="{C83A589C-1940-4611-8AFF-A0D39FD0B3D3}" name="Profiltyp _x000a_(Seite B)" dataDxfId="477" totalsRowDxfId="476"/>
    <tableColumn id="20" xr3:uid="{34D341D3-D809-4197-8DEE-FA55B6611272}" name="Anmerkung" totalsRowLabel="Total [m2]" dataDxfId="475" totalsRowDxfId="474"/>
    <tableColumn id="21" xr3:uid="{04573AE8-ECBB-4822-B3E7-06CF98AD4391}" name="Gesamt_x000a_Q×L×M [m2]" totalsRowFunction="sum" dataDxfId="473" totalsRowDxfId="472">
      <calculatedColumnFormula>C24*G24/1000*I24/1000</calculatedColumnFormula>
    </tableColumn>
    <tableColumn id="22" xr3:uid="{0545AC59-43AC-47F9-A8FD-A97D23F0C2C1}" name="Priorität" dataDxfId="471" totalsRowDxfId="47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507B087-A99C-438F-A888-18652E0704D6}" name="Table3" displayName="Table3" ref="A23:X34" totalsRowCount="1" headerRowDxfId="469" dataDxfId="467" totalsRowDxfId="465" headerRowBorderDxfId="468" tableBorderDxfId="466">
  <autoFilter ref="A23:X33" xr:uid="{2507B087-A99C-438F-A888-18652E0704D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autoFilter>
  <tableColumns count="24">
    <tableColumn id="1" xr3:uid="{60C5C050-994A-4D7D-9065-A37C3AB9A3DB}" name="Fassade/Phase" dataDxfId="464" totalsRowDxfId="463"/>
    <tableColumn id="2" xr3:uid="{1D1F8AE2-1D2F-417C-99A5-CC7E6DD57A45}" name="Position" dataDxfId="462" totalsRowDxfId="461"/>
    <tableColumn id="3" xr3:uid="{754C2A6D-1410-4F53-BD07-39D39C563B5B}" name="Menge_x000a_Q [PCS]" dataDxfId="460" totalsRowDxfId="459"/>
    <tableColumn id="4" xr3:uid="{D7183F2F-9734-4FB8-A825-E5A9B84037FE}" name="A [mm]" dataDxfId="458" totalsRowDxfId="457"/>
    <tableColumn id="5" xr3:uid="{86E899FD-4403-47BC-8C25-DDB40B692850}" name="B [mm]" dataDxfId="456" totalsRowDxfId="455"/>
    <tableColumn id="6" xr3:uid="{B4412B5E-8184-457B-81EF-5EF8AA0D764B}" name="C [mm]" dataDxfId="454" totalsRowDxfId="453"/>
    <tableColumn id="7" xr3:uid="{D98DA0F3-3E84-4D44-B700-37A428E74E04}" name="Winkel_x000a_a [°]" dataDxfId="452" totalsRowDxfId="451"/>
    <tableColumn id="8" xr3:uid="{8FFEBA9B-39DF-4D9B-96B2-A05BBB44DB9D}" name="Winkel_x000a_c [°]" dataDxfId="450" totalsRowDxfId="449"/>
    <tableColumn id="9" xr3:uid="{9D200C25-CE6C-417F-A6CE-8A79F7476CF7}" name="Länge_x000a_L=A+B+C [mm]" dataDxfId="448" totalsRowDxfId="447">
      <calculatedColumnFormula>D24+E24+F24</calculatedColumnFormula>
    </tableColumn>
    <tableColumn id="10" xr3:uid="{D11D6CC8-6D9A-41CB-AC74-7C96085627CE}" name="Dicke_x000a_T [mm]" dataDxfId="446" totalsRowDxfId="445"/>
    <tableColumn id="11" xr3:uid="{11114EC3-1B94-47BC-9226-E8F7611CC8CD}" name="Modul_x000a_M [mm]" dataDxfId="444" totalsRowDxfId="443"/>
    <tableColumn id="12" xr3:uid="{5A6E47B1-C05D-4DA5-B7F4-286C38151A9A}" name="Paneeltyp" dataDxfId="442" totalsRowDxfId="441"/>
    <tableColumn id="13" xr3:uid="{154CC220-25F1-4B8D-A315-D1F495E17257}" name="Kerntyp" dataDxfId="440" totalsRowDxfId="439"/>
    <tableColumn id="14" xr3:uid="{BA0E1E42-5EC8-43AE-81B7-3A97FB3F0A92}" name="Dicke _x000a_(Seite A) [mm]" dataDxfId="438" totalsRowDxfId="437"/>
    <tableColumn id="15" xr3:uid="{B33887AF-65E3-496E-83FC-B174E7179D0D}" name="Beschichtungstyp _x000a_(Seite A)" dataDxfId="436" totalsRowDxfId="435"/>
    <tableColumn id="16" xr3:uid="{4878DAEB-09EB-4723-8D85-BEAE8F13AC0A}" name="Farbe _x000a_(Seite A)" dataDxfId="434" totalsRowDxfId="433"/>
    <tableColumn id="17" xr3:uid="{8353F4D5-0A1E-468A-9003-EB7235C3017B}" name="Profiltyp _x000a_(Seite A)" dataDxfId="432" totalsRowDxfId="431"/>
    <tableColumn id="18" xr3:uid="{BBDE6B01-5DAE-4A5A-9999-E2C8A693F075}" name="Dicke _x000a_(Seite B) [mm]" dataDxfId="430" totalsRowDxfId="429"/>
    <tableColumn id="19" xr3:uid="{12374765-5B8E-4D5F-9859-D5FC04636A9D}" name="Beschichtungstyp _x000a_(Seite B)" dataDxfId="428" totalsRowDxfId="427"/>
    <tableColumn id="20" xr3:uid="{6927A20C-4580-4454-907E-71A7FB70EB5F}" name="Farbe _x000a_(Seite B)" dataDxfId="426" totalsRowDxfId="425"/>
    <tableColumn id="21" xr3:uid="{5F62A0F2-21A9-4D06-916F-DC5C76DF23E2}" name="Profiltyp _x000a_(Seite B)" dataDxfId="424" totalsRowDxfId="423"/>
    <tableColumn id="22" xr3:uid="{CFAEDB25-3FFF-4FC7-B743-037E43F5BD61}" name="Anmerkung" totalsRowLabel="Total [m2]" dataDxfId="422" totalsRowDxfId="421"/>
    <tableColumn id="23" xr3:uid="{BEFEA0C4-D9AF-4E4B-98BE-CDE5279EC6EE}" name="Gesamt_x000a_Q×L×M [m2]" totalsRowFunction="sum" dataDxfId="420" totalsRowDxfId="419">
      <calculatedColumnFormula>C24*I24/1000*K24/1000</calculatedColumnFormula>
    </tableColumn>
    <tableColumn id="24" xr3:uid="{0C337A8F-C818-4C4F-A88C-9B7F14601973}" name="Priorität" dataDxfId="418" totalsRowDxfId="417"/>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206C8A1-3FA4-4305-B685-BAB2767C8AEE}" name="Table4" displayName="Table4" ref="A23:W34" totalsRowCount="1" headerRowDxfId="416" dataDxfId="414" totalsRowDxfId="412" headerRowBorderDxfId="415" tableBorderDxfId="413">
  <autoFilter ref="A23:W33" xr:uid="{B206C8A1-3FA4-4305-B685-BAB2767C8AE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CB38CBDF-B023-4516-9CCE-DCE0804CCAEA}" name="Fassade/Phase" dataDxfId="411" totalsRowDxfId="410"/>
    <tableColumn id="2" xr3:uid="{7BF006FC-95A9-4B0C-BB59-34376B1E7B9F}" name="Position" dataDxfId="409" totalsRowDxfId="408"/>
    <tableColumn id="3" xr3:uid="{144BD673-93BA-4445-84A3-742F273471C3}" name="Menge_x000a_Q [PCS]" dataDxfId="407" totalsRowDxfId="406"/>
    <tableColumn id="4" xr3:uid="{5C34D670-EEF9-4F5F-A4FD-84DAE009C7A9}" name="A [mm]" dataDxfId="405" totalsRowDxfId="404"/>
    <tableColumn id="5" xr3:uid="{23DC54B7-3B42-40B6-90C9-5EEA10D55981}" name="B [mm]" dataDxfId="403" totalsRowDxfId="402"/>
    <tableColumn id="6" xr3:uid="{FC3E9D10-6A8C-4242-997B-AECE1D7B3EF2}" name="Maße_x000a_A+B [mm]" dataDxfId="401" totalsRowDxfId="400">
      <calculatedColumnFormula>D24+E24</calculatedColumnFormula>
    </tableColumn>
    <tableColumn id="7" xr3:uid="{CBC2D980-B86B-4DC2-BED5-3ECC949CC463}" name="Winkel_x000a_[°]" dataDxfId="399" totalsRowDxfId="398"/>
    <tableColumn id="8" xr3:uid="{2BBA7436-98CE-4E56-85C6-F956CDA991DA}" name="Länge_x000a_L [mm]" dataDxfId="397" totalsRowDxfId="396"/>
    <tableColumn id="9" xr3:uid="{0049F575-EC8D-4EC0-BE3E-8F93F387528A}" name="Dicke_x000a_T [mm]" dataDxfId="395" totalsRowDxfId="394"/>
    <tableColumn id="10" xr3:uid="{9E03AEF5-23C4-4D48-809A-1AEBF29A33A7}" name="Modul_x000a_M [mm]" dataDxfId="393" totalsRowDxfId="392"/>
    <tableColumn id="11" xr3:uid="{9FF8FAAB-05D7-4E36-872B-784789EED0F3}" name="Paneeltyp" dataDxfId="391" totalsRowDxfId="390"/>
    <tableColumn id="12" xr3:uid="{CCCF10DA-A7A4-492D-BBFE-DEFB51F77810}" name="Kerntyp" dataDxfId="389" totalsRowDxfId="388"/>
    <tableColumn id="13" xr3:uid="{BF56825D-6193-4E0D-BED0-63FA5CA351A4}" name="Dicke _x000a_(Seite A) [mm]" dataDxfId="387" totalsRowDxfId="386"/>
    <tableColumn id="14" xr3:uid="{AC0E8C39-0CCB-4B26-946B-8BDC9392F9C4}" name="Beschichtungstyp _x000a_(Seite A)" dataDxfId="385" totalsRowDxfId="384"/>
    <tableColumn id="15" xr3:uid="{6561BD22-12AA-441F-95FB-68D574FB766F}" name="Farbe _x000a_(Seite A)" dataDxfId="383" totalsRowDxfId="382"/>
    <tableColumn id="16" xr3:uid="{C8DB97AC-8C18-416A-BE1C-295B4B9AC9CC}" name="Profiltyp _x000a_(Seite A)" dataDxfId="381" totalsRowDxfId="380"/>
    <tableColumn id="17" xr3:uid="{1FB864E2-71E3-4CC8-BA43-0895A923C186}" name="Dicke _x000a_(Seite B) [mm]" dataDxfId="379" totalsRowDxfId="378"/>
    <tableColumn id="18" xr3:uid="{783B6848-E2AE-4A19-A515-EBA6D596B454}" name="Beschichtungstyp _x000a_(Seite B)" dataDxfId="377" totalsRowDxfId="376"/>
    <tableColumn id="19" xr3:uid="{5B5C1A73-911F-4B04-AFF4-FFE573179FD0}" name="Farbe _x000a_(Seite B)" dataDxfId="375" totalsRowDxfId="374"/>
    <tableColumn id="20" xr3:uid="{42B515E7-EEA5-45F7-BF24-E31412722B85}" name="Profiltyp _x000a_(Seite B)" dataDxfId="373" totalsRowDxfId="372"/>
    <tableColumn id="21" xr3:uid="{E1D5FF62-D6CD-48CA-9F69-61F7535AE8FA}" name="Anmerkung" totalsRowLabel="Total [m2]" dataDxfId="371" totalsRowDxfId="370"/>
    <tableColumn id="22" xr3:uid="{999DB76C-E3BD-4EBC-BDD9-EEB7496FEF38}" name="Gesamt_x000a_Q×L×M [m2]" totalsRowFunction="sum" dataDxfId="369" totalsRowDxfId="368">
      <calculatedColumnFormula>C24*H24/1000*J24/1000</calculatedColumnFormula>
    </tableColumn>
    <tableColumn id="23" xr3:uid="{5AAB5E49-BAE1-40F1-84D8-2001699FAFDA}" name="Priorität" dataDxfId="367" totalsRowDxfId="366"/>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232FEFE-6C61-4BF5-BF5B-E12928B2943A}" name="Table48" displayName="Table48" ref="A23:W34" totalsRowCount="1" headerRowDxfId="365" dataDxfId="363" totalsRowDxfId="361" headerRowBorderDxfId="364" tableBorderDxfId="362">
  <autoFilter ref="A23:W33" xr:uid="{B206C8A1-3FA4-4305-B685-BAB2767C8AE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D8E33CDE-964D-44BF-9C34-3D48F6707512}" name="Fassade/Phase" dataDxfId="360" totalsRowDxfId="359"/>
    <tableColumn id="2" xr3:uid="{C0FF0D3B-B15A-4DC4-9848-47C127B3DB87}" name="Position" dataDxfId="358" totalsRowDxfId="357"/>
    <tableColumn id="3" xr3:uid="{50E126EB-A32F-4D31-8AB6-EA040C2F3B54}" name="Menge_x000a_Q [PCS]" dataDxfId="356" totalsRowDxfId="355"/>
    <tableColumn id="4" xr3:uid="{28B0868F-C921-4CD2-9C05-17A6D6D49F74}" name="A [mm]" dataDxfId="354" totalsRowDxfId="353"/>
    <tableColumn id="5" xr3:uid="{F785B4FF-2FB4-46FC-B068-99D388E37782}" name="B [mm]" dataDxfId="352" totalsRowDxfId="351"/>
    <tableColumn id="6" xr3:uid="{7A249C3F-7A1C-4058-8395-018FFDD7726A}" name="Maße_x000a_A+B [mm]" dataDxfId="350" totalsRowDxfId="349">
      <calculatedColumnFormula>D24+E24</calculatedColumnFormula>
    </tableColumn>
    <tableColumn id="7" xr3:uid="{568C61BD-D9CA-4C14-9442-CA557641C3FB}" name="Winkel_x000a_[°]" dataDxfId="348" totalsRowDxfId="347"/>
    <tableColumn id="8" xr3:uid="{F25EF52F-B300-4001-B5B2-44516F434870}" name="Länge_x000a_L [mm]" dataDxfId="346" totalsRowDxfId="345"/>
    <tableColumn id="9" xr3:uid="{73C41D59-DE74-4315-96CE-DC96662619D6}" name="Dicke_x000a_T [mm]" dataDxfId="344" totalsRowDxfId="343"/>
    <tableColumn id="10" xr3:uid="{613FC38A-8919-4454-ABDC-ABB3EA1CE58D}" name="Modul_x000a_M [mm]" dataDxfId="342" totalsRowDxfId="341"/>
    <tableColumn id="11" xr3:uid="{F8F86200-EF2A-4192-9096-4F95E068BE99}" name="Paneeltyp" dataDxfId="340" totalsRowDxfId="339"/>
    <tableColumn id="12" xr3:uid="{B973C435-7660-429F-B9E4-079628BBC8C0}" name="Kerntyp" dataDxfId="338" totalsRowDxfId="337"/>
    <tableColumn id="13" xr3:uid="{688D9597-0D62-45B9-8441-7C39635F8F5E}" name="Dicke _x000a_(Seite A) [mm]" dataDxfId="336" totalsRowDxfId="335"/>
    <tableColumn id="14" xr3:uid="{A5F3989C-6360-4D1D-A909-22E9F8089196}" name="Beschichtungstyp _x000a_(Seite A)" dataDxfId="334" totalsRowDxfId="333"/>
    <tableColumn id="15" xr3:uid="{7F6B142A-69CF-4252-B1E5-9D35D53188DA}" name="Farbe _x000a_(Seite A)" dataDxfId="332" totalsRowDxfId="331"/>
    <tableColumn id="16" xr3:uid="{E4E0869D-EEED-474D-BE61-9BEC8A96E076}" name="Profiltyp _x000a_(Seite A)" dataDxfId="330" totalsRowDxfId="329"/>
    <tableColumn id="17" xr3:uid="{68E346CF-A2F7-4B33-9832-847348389D03}" name="Dicke _x000a_(Seite B) [mm]" dataDxfId="328" totalsRowDxfId="327"/>
    <tableColumn id="18" xr3:uid="{E843AAB7-6BDE-4264-A323-C22AAEF57720}" name="Beschichtungstyp _x000a_(Seite B)" dataDxfId="326" totalsRowDxfId="325"/>
    <tableColumn id="19" xr3:uid="{52F52D61-E9E7-4755-B035-7626375CDC34}" name="Farbe _x000a_(Seite B)" dataDxfId="324" totalsRowDxfId="323"/>
    <tableColumn id="20" xr3:uid="{CCD4A2C1-A84E-4F59-96ED-75972F66C710}" name="Profiltyp _x000a_(Seite B)" dataDxfId="322" totalsRowDxfId="321"/>
    <tableColumn id="21" xr3:uid="{39707367-3F0C-4E05-A69A-6AD60019C291}" name="Anmerkung" totalsRowLabel="Total [m2]" dataDxfId="320" totalsRowDxfId="319"/>
    <tableColumn id="22" xr3:uid="{D096B6C9-E209-4893-A7D0-B7ACAB2C44A3}" name="Gesamt_x000a_Q×L×M [m2]" totalsRowFunction="sum" dataDxfId="318" totalsRowDxfId="317">
      <calculatedColumnFormula>C24*H24/1000*J24/1000</calculatedColumnFormula>
    </tableColumn>
    <tableColumn id="23" xr3:uid="{125F56FE-8010-44D2-9F8C-A0EAEC14CFF6}" name="Priorität" dataDxfId="316" totalsRowDxfId="315"/>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C344FDB-557E-422B-B999-3A36CEDEBD8A}" name="Table5" displayName="Table5" ref="A23:W34" totalsRowCount="1" headerRowDxfId="314" dataDxfId="312" totalsRowDxfId="310" headerRowBorderDxfId="313" tableBorderDxfId="311">
  <autoFilter ref="A23:W33" xr:uid="{3C344FDB-557E-422B-B999-3A36CEDEBD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E21214B7-32E9-455F-A84E-6CC191529108}" name="Fassade/Phase" dataDxfId="309" totalsRowDxfId="308"/>
    <tableColumn id="2" xr3:uid="{414E04E1-95A1-4376-894F-43EF368AA0CC}" name="Position" dataDxfId="307" totalsRowDxfId="306"/>
    <tableColumn id="3" xr3:uid="{E7833184-7D64-4C93-BD53-54F90A62C7AC}" name="Menge_x000a_Q [PCS]" dataDxfId="305" totalsRowDxfId="304"/>
    <tableColumn id="4" xr3:uid="{10970EB0-8706-4E53-8CA6-D1B81F1C1C0B}" name="A [mm]" dataDxfId="303" totalsRowDxfId="302"/>
    <tableColumn id="5" xr3:uid="{5E311371-F710-4D29-9AC5-847BF53F00B4}" name="B [mm]" dataDxfId="301" totalsRowDxfId="300"/>
    <tableColumn id="6" xr3:uid="{6AC844A3-7219-48FB-899B-C2A36C936FF3}" name="Maße_x000a_A+B [mm]" dataDxfId="299" totalsRowDxfId="298">
      <calculatedColumnFormula>D24+E24</calculatedColumnFormula>
    </tableColumn>
    <tableColumn id="7" xr3:uid="{D6D57AA4-BABE-4654-8098-42173355E834}" name="Winkel_x000a_[°]" dataDxfId="297" totalsRowDxfId="296"/>
    <tableColumn id="8" xr3:uid="{1CB59856-11AA-49CD-94D8-D4E88CC4B925}" name="Länge_x000a_L [mm]" dataDxfId="295" totalsRowDxfId="294"/>
    <tableColumn id="9" xr3:uid="{6F0A46B4-D219-4E85-928D-ECC55754C441}" name="Dicke_x000a_T [mm]" dataDxfId="293" totalsRowDxfId="292"/>
    <tableColumn id="10" xr3:uid="{892349F1-B421-4857-81F9-3373E3D0D60C}" name="Modul_x000a_M [mm]" dataDxfId="291" totalsRowDxfId="290"/>
    <tableColumn id="11" xr3:uid="{CEE97438-8AC2-405E-9DBA-A12FE420C113}" name="Paneeltyp" dataDxfId="289" totalsRowDxfId="288"/>
    <tableColumn id="12" xr3:uid="{AC614D02-4731-40C2-8E14-3F43941C33F6}" name="Kerntyp" dataDxfId="287" totalsRowDxfId="286"/>
    <tableColumn id="13" xr3:uid="{4EE33101-2235-4F07-963F-04613BD088E0}" name="Dicke _x000a_(Seite A) [mm]" dataDxfId="285" totalsRowDxfId="284"/>
    <tableColumn id="14" xr3:uid="{302B613E-9D8F-466A-B03F-EDE83F11FE16}" name="Beschichtungstyp _x000a_(Seite A)" dataDxfId="283" totalsRowDxfId="282"/>
    <tableColumn id="15" xr3:uid="{B610B2A9-F1C3-48A4-A434-3DE9EE4BE050}" name="Farbe _x000a_(Seite A)" dataDxfId="281" totalsRowDxfId="280"/>
    <tableColumn id="16" xr3:uid="{051B4C43-7FCE-46C5-846F-68C48A6E4C48}" name="Profiltyp _x000a_(Seite A)" dataDxfId="279" totalsRowDxfId="278"/>
    <tableColumn id="17" xr3:uid="{EFA451C9-E9C9-439F-8350-C0279E6687F4}" name="Dicke _x000a_(Seite B) [mm]" dataDxfId="277" totalsRowDxfId="276"/>
    <tableColumn id="18" xr3:uid="{8E7DF73A-8C79-410E-819E-CE56DE533AFB}" name="Beschichtungstyp _x000a_(Seite B)" dataDxfId="275" totalsRowDxfId="274"/>
    <tableColumn id="19" xr3:uid="{22B018EB-D5D6-4D0C-9769-E24FF452F9C7}" name="Farbe _x000a_(Seite B)" dataDxfId="273" totalsRowDxfId="272"/>
    <tableColumn id="20" xr3:uid="{2E040F63-CAA2-47B1-80CD-5387925A38F3}" name="Profiltyp _x000a_(Seite B)" dataDxfId="271" totalsRowDxfId="270"/>
    <tableColumn id="21" xr3:uid="{089A5283-3914-48AE-8A4C-151E776745A3}" name="Anmerkung" totalsRowLabel="Total [m2]" dataDxfId="269" totalsRowDxfId="268"/>
    <tableColumn id="22" xr3:uid="{C4A01874-3EF0-43B0-99A7-15FC4F07F461}" name="Gesamt_x000a_Q×L×M [m2]" totalsRowFunction="sum" dataDxfId="267" totalsRowDxfId="266">
      <calculatedColumnFormula>C24*H24/1000*J24/1000</calculatedColumnFormula>
    </tableColumn>
    <tableColumn id="23" xr3:uid="{9863D978-B613-48C2-9722-0493C7318FB1}" name="Priorität" dataDxfId="265" totalsRowDxfId="264"/>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F025AAE-2931-4E17-97AA-3D6C8CD049D4}" name="Table6" displayName="Table6" ref="A23:Y34" totalsRowCount="1" headerRowDxfId="263" dataDxfId="261" totalsRowDxfId="259" headerRowBorderDxfId="262" tableBorderDxfId="260">
  <autoFilter ref="A23:Y33" xr:uid="{BF025AAE-2931-4E17-97AA-3D6C8CD049D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autoFilter>
  <tableColumns count="25">
    <tableColumn id="1" xr3:uid="{5D4EF081-D5F2-47F8-9F4F-5C8DCAE2F1D9}" name="Fassade/Phase" dataDxfId="258" totalsRowDxfId="257"/>
    <tableColumn id="2" xr3:uid="{B87F712C-69DA-4ADC-BE2A-27963FD0CC0B}" name="Position" dataDxfId="256" totalsRowDxfId="255"/>
    <tableColumn id="3" xr3:uid="{ECE45E54-5776-4BA2-9699-44D2C3091094}" name="Menge_x000a_Q [PCS]" dataDxfId="254" totalsRowDxfId="253"/>
    <tableColumn id="4" xr3:uid="{9211800F-A1A2-4DA5-8150-437F27B5F8E3}" name="A [mm]" dataDxfId="252" totalsRowDxfId="251"/>
    <tableColumn id="5" xr3:uid="{EEB5ECC6-BEA3-4AA2-AE0A-CF533A944457}" name="B [mm]" dataDxfId="250" totalsRowDxfId="249"/>
    <tableColumn id="6" xr3:uid="{43462FFE-D6E9-4E90-BDB2-C34315A7A747}" name="C [mm]" dataDxfId="248" totalsRowDxfId="247"/>
    <tableColumn id="7" xr3:uid="{1C304616-B0D5-465F-AA04-1AC12FCBD9C4}" name="Maße_x000a_A+B+C [mm]" dataDxfId="246" totalsRowDxfId="245">
      <calculatedColumnFormula>D24+E24+F24</calculatedColumnFormula>
    </tableColumn>
    <tableColumn id="8" xr3:uid="{E729B8B3-6085-4DAD-A595-72E167BD7EEC}" name="Winkel_x000a_a [°]" dataDxfId="244" totalsRowDxfId="243"/>
    <tableColumn id="9" xr3:uid="{F80BBEBA-B874-4A35-B42F-779F1AA730B6}" name="Winkel_x000a_c [°]" dataDxfId="242" totalsRowDxfId="241"/>
    <tableColumn id="10" xr3:uid="{E75D845E-355D-4589-8C58-8D6DA34B7951}" name="Länge_x000a_L [mm]" dataDxfId="240" totalsRowDxfId="239"/>
    <tableColumn id="11" xr3:uid="{4A50F7C3-C8C6-4F2E-AF84-947630247239}" name="Dicke_x000a_T [mm]" dataDxfId="238" totalsRowDxfId="237"/>
    <tableColumn id="12" xr3:uid="{57CB8E0F-8510-4886-B268-E42D2FD165C2}" name="Modul_x000a_M [mm]" dataDxfId="236" totalsRowDxfId="235"/>
    <tableColumn id="13" xr3:uid="{31B21902-45C3-4E53-BC77-983D7BA77864}" name="Paneeltyp" dataDxfId="234" totalsRowDxfId="233"/>
    <tableColumn id="14" xr3:uid="{C9D99160-9EF6-419A-AA41-A5CD1010DDA6}" name="Kerntyp" dataDxfId="232" totalsRowDxfId="231"/>
    <tableColumn id="15" xr3:uid="{BA4FEF8D-205D-45EB-BC4A-950E478F9C34}" name="Dicke _x000a_(Seite A) [mm]" dataDxfId="230" totalsRowDxfId="229"/>
    <tableColumn id="16" xr3:uid="{CFE4FFC4-749F-4F39-A8A9-862100575C94}" name="Beschichtungstyp _x000a_(Seite A)" dataDxfId="228" totalsRowDxfId="227"/>
    <tableColumn id="17" xr3:uid="{07BA0C9C-6D0B-445E-B8E7-B35E551E5469}" name="Farbe _x000a_(Seite A)" dataDxfId="226" totalsRowDxfId="225"/>
    <tableColumn id="18" xr3:uid="{8683BCB0-5485-40E1-8BB4-13A85F5418D1}" name="Profiltyp _x000a_(Seite A)" dataDxfId="224" totalsRowDxfId="223"/>
    <tableColumn id="19" xr3:uid="{C65C4D47-73B1-4CEF-8C58-7190E4015D51}" name="Dicke _x000a_(Seite B) [mm]" dataDxfId="222" totalsRowDxfId="221"/>
    <tableColumn id="20" xr3:uid="{0A19CF92-BAD4-4235-A5C3-AE602A0944C0}" name="Beschichtungstyp _x000a_(Seite B)" dataDxfId="220" totalsRowDxfId="219"/>
    <tableColumn id="21" xr3:uid="{350740CF-B087-4334-BCF0-EB357D0C343E}" name="Farbe _x000a_(Seite B)" dataDxfId="218" totalsRowDxfId="217"/>
    <tableColumn id="22" xr3:uid="{EF508185-183F-418E-9E81-1751BB937921}" name="Profiltyp _x000a_(Seite B)" dataDxfId="216" totalsRowDxfId="215"/>
    <tableColumn id="23" xr3:uid="{81F53799-C75C-4774-BD44-67D385D85806}" name="Anmerkung" totalsRowLabel="Total [m2]" dataDxfId="214" totalsRowDxfId="213"/>
    <tableColumn id="24" xr3:uid="{0695AF34-C0C0-4996-99C2-35C8200D6099}" name="Gesamt_x000a_Q×L×M [m2]" totalsRowFunction="sum" dataDxfId="212" totalsRowDxfId="211">
      <calculatedColumnFormula>C24*J24/1000*L24/1000</calculatedColumnFormula>
    </tableColumn>
    <tableColumn id="25" xr3:uid="{8540300C-D353-4162-BFDC-F402AACE7CBE}" name="Priorität" dataDxfId="210" totalsRowDxfId="209"/>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trimo-group.com/files/downloads/Trimoterm%20Technical%20Specification.pdf" TargetMode="External"/><Relationship Id="rId7" Type="http://schemas.openxmlformats.org/officeDocument/2006/relationships/vmlDrawing" Target="../drawings/vmlDrawing1.v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trimo-group.com/files/downloads/Horizontal%20Fa%C3%A7ade%20System%20Trimoterm%20FTV.pdf" TargetMode="External"/></Relationships>
</file>

<file path=xl/worksheets/_rels/sheet2.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imo-group.com/files/downloads/Trimoterm%20Technical%20Specification.pdf" TargetMode="External"/><Relationship Id="rId7" Type="http://schemas.openxmlformats.org/officeDocument/2006/relationships/vmlDrawing" Target="../drawings/vmlDrawing2.v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www.trimo-group.com/files/downloads/Horizontal%20Fa%C3%A7ade%20System%20Trimoterm%20FTV.pdf" TargetMode="External"/><Relationship Id="rId9"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omments" Target="../comments4.xml"/><Relationship Id="rId4" Type="http://schemas.openxmlformats.org/officeDocument/2006/relationships/table" Target="../tables/table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omments" Target="../comments5.xml"/><Relationship Id="rId4" Type="http://schemas.openxmlformats.org/officeDocument/2006/relationships/table" Target="../tables/table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omments" Target="../comments6.xml"/><Relationship Id="rId4" Type="http://schemas.openxmlformats.org/officeDocument/2006/relationships/table" Target="../tables/table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omments" Target="../comments7.xml"/><Relationship Id="rId4" Type="http://schemas.openxmlformats.org/officeDocument/2006/relationships/table" Target="../tables/table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E3134-24B3-4C88-B6AF-A73AF4960B35}">
  <sheetPr codeName="Sheet1"/>
  <dimension ref="A1:P166"/>
  <sheetViews>
    <sheetView showGridLines="0" zoomScaleNormal="100" zoomScaleSheetLayoutView="85" workbookViewId="0">
      <selection activeCell="D3" sqref="D3"/>
    </sheetView>
  </sheetViews>
  <sheetFormatPr defaultRowHeight="14.25" x14ac:dyDescent="0.2"/>
  <cols>
    <col min="1" max="1" width="17.625" customWidth="1"/>
    <col min="2" max="2" width="14.625" customWidth="1"/>
    <col min="3" max="3" width="10.625" customWidth="1"/>
    <col min="4" max="6" width="9" customWidth="1"/>
  </cols>
  <sheetData>
    <row r="1" spans="1:16" s="72" customFormat="1" ht="15" x14ac:dyDescent="0.25">
      <c r="B1" s="73"/>
    </row>
    <row r="2" spans="1:16" s="72" customFormat="1" ht="26.25" x14ac:dyDescent="0.4">
      <c r="A2" s="75"/>
      <c r="B2" s="73"/>
      <c r="C2" s="76" t="s">
        <v>66</v>
      </c>
    </row>
    <row r="3" spans="1:16" s="72" customFormat="1" ht="15.75" x14ac:dyDescent="0.25">
      <c r="C3" s="77" t="s">
        <v>16</v>
      </c>
      <c r="D3" s="78" t="str" cm="1">
        <f t="array" ref="D3">LOOKUP(2,1/(Updates!A:A&lt;&gt;""),Updates!A:A)</f>
        <v>1.4</v>
      </c>
      <c r="E3" s="89" t="s">
        <v>151</v>
      </c>
      <c r="F3" s="75"/>
    </row>
    <row r="4" spans="1:16" s="72" customFormat="1" x14ac:dyDescent="0.2"/>
    <row r="6" spans="1:16" ht="15" x14ac:dyDescent="0.25">
      <c r="F6" s="1" t="s">
        <v>123</v>
      </c>
      <c r="L6" s="107" t="s">
        <v>124</v>
      </c>
    </row>
    <row r="7" spans="1:16" x14ac:dyDescent="0.2">
      <c r="F7" s="106" t="s">
        <v>125</v>
      </c>
    </row>
    <row r="8" spans="1:16" ht="15" x14ac:dyDescent="0.25">
      <c r="F8" s="131"/>
      <c r="G8" s="131"/>
      <c r="H8" s="131"/>
      <c r="I8" s="131"/>
      <c r="J8" s="131"/>
      <c r="K8" s="131"/>
      <c r="L8" s="108" t="s">
        <v>123</v>
      </c>
      <c r="M8" s="109"/>
      <c r="N8" s="109"/>
      <c r="O8" s="110" t="s">
        <v>51</v>
      </c>
      <c r="P8" s="110" t="s">
        <v>52</v>
      </c>
    </row>
    <row r="9" spans="1:16" x14ac:dyDescent="0.2">
      <c r="F9" s="131"/>
      <c r="G9" s="131"/>
      <c r="H9" s="131"/>
      <c r="I9" s="131"/>
      <c r="J9" s="131"/>
      <c r="K9" s="131"/>
      <c r="L9" s="111" t="s">
        <v>126</v>
      </c>
      <c r="M9" s="112"/>
      <c r="N9" s="112"/>
      <c r="O9" s="113" t="s">
        <v>53</v>
      </c>
      <c r="P9" s="113" t="s">
        <v>53</v>
      </c>
    </row>
    <row r="10" spans="1:16" x14ac:dyDescent="0.2">
      <c r="F10" s="131"/>
      <c r="G10" s="131"/>
      <c r="H10" s="131"/>
      <c r="I10" s="131"/>
      <c r="J10" s="131"/>
      <c r="K10" s="131"/>
      <c r="L10" s="111" t="s">
        <v>127</v>
      </c>
      <c r="M10" s="112"/>
      <c r="N10" s="112"/>
      <c r="O10" s="113" t="s">
        <v>53</v>
      </c>
      <c r="P10" s="113" t="s">
        <v>53</v>
      </c>
    </row>
    <row r="11" spans="1:16" x14ac:dyDescent="0.2">
      <c r="F11" s="106" t="s">
        <v>189</v>
      </c>
      <c r="L11" s="111" t="s">
        <v>125</v>
      </c>
      <c r="M11" s="114"/>
      <c r="N11" s="114"/>
      <c r="O11" s="113" t="s">
        <v>53</v>
      </c>
      <c r="P11" s="113" t="s">
        <v>53</v>
      </c>
    </row>
    <row r="12" spans="1:16" x14ac:dyDescent="0.2">
      <c r="F12" s="131"/>
      <c r="G12" s="131"/>
      <c r="H12" s="131"/>
      <c r="I12" s="131"/>
      <c r="J12" s="131"/>
      <c r="K12" s="131"/>
      <c r="L12" s="111" t="s">
        <v>190</v>
      </c>
      <c r="M12" s="114"/>
      <c r="N12" s="114"/>
      <c r="O12" s="113" t="s">
        <v>53</v>
      </c>
      <c r="P12" s="113" t="s">
        <v>53</v>
      </c>
    </row>
    <row r="13" spans="1:16" x14ac:dyDescent="0.2">
      <c r="F13" s="131"/>
      <c r="G13" s="131"/>
      <c r="H13" s="131"/>
      <c r="I13" s="131"/>
      <c r="J13" s="131"/>
      <c r="K13" s="131"/>
      <c r="L13" s="111" t="s">
        <v>191</v>
      </c>
      <c r="M13" s="114"/>
      <c r="N13" s="114"/>
      <c r="O13" s="115"/>
      <c r="P13" s="113" t="s">
        <v>53</v>
      </c>
    </row>
    <row r="14" spans="1:16" x14ac:dyDescent="0.2">
      <c r="F14" s="131"/>
      <c r="G14" s="131"/>
      <c r="H14" s="131"/>
      <c r="I14" s="131"/>
      <c r="J14" s="131"/>
      <c r="K14" s="131"/>
      <c r="L14" s="111" t="s">
        <v>128</v>
      </c>
      <c r="M14" s="116"/>
      <c r="N14" s="116"/>
      <c r="O14" s="115"/>
      <c r="P14" s="113" t="s">
        <v>53</v>
      </c>
    </row>
    <row r="15" spans="1:16" x14ac:dyDescent="0.2">
      <c r="F15" s="106" t="s">
        <v>191</v>
      </c>
    </row>
    <row r="16" spans="1:16" x14ac:dyDescent="0.2">
      <c r="F16" s="131"/>
      <c r="G16" s="131"/>
      <c r="H16" s="131"/>
      <c r="I16" s="131"/>
      <c r="J16" s="131"/>
      <c r="K16" s="131"/>
    </row>
    <row r="17" spans="6:11" x14ac:dyDescent="0.2">
      <c r="F17" s="131"/>
      <c r="G17" s="131"/>
      <c r="H17" s="131"/>
      <c r="I17" s="131"/>
      <c r="J17" s="131"/>
      <c r="K17" s="131"/>
    </row>
    <row r="18" spans="6:11" x14ac:dyDescent="0.2">
      <c r="F18" s="131"/>
      <c r="G18" s="131"/>
      <c r="H18" s="131"/>
      <c r="I18" s="131"/>
      <c r="J18" s="131"/>
      <c r="K18" s="131"/>
    </row>
    <row r="19" spans="6:11" x14ac:dyDescent="0.2">
      <c r="F19" s="106" t="str">
        <f>[1]TM!$B$68</f>
        <v>Micro-lined profile (M3)</v>
      </c>
    </row>
    <row r="20" spans="6:11" x14ac:dyDescent="0.2">
      <c r="F20" s="131"/>
      <c r="G20" s="131"/>
      <c r="H20" s="131"/>
      <c r="I20" s="131"/>
      <c r="J20" s="131"/>
      <c r="K20" s="131"/>
    </row>
    <row r="21" spans="6:11" x14ac:dyDescent="0.2">
      <c r="F21" s="131"/>
      <c r="G21" s="131"/>
      <c r="H21" s="131"/>
      <c r="I21" s="131"/>
      <c r="J21" s="131"/>
      <c r="K21" s="131"/>
    </row>
    <row r="22" spans="6:11" x14ac:dyDescent="0.2">
      <c r="F22" s="131"/>
      <c r="G22" s="131"/>
      <c r="H22" s="131"/>
      <c r="I22" s="131"/>
      <c r="J22" s="131"/>
      <c r="K22" s="131"/>
    </row>
    <row r="23" spans="6:11" x14ac:dyDescent="0.2">
      <c r="F23" s="106" t="s">
        <v>192</v>
      </c>
    </row>
    <row r="24" spans="6:11" x14ac:dyDescent="0.2">
      <c r="F24" s="131"/>
      <c r="G24" s="131"/>
      <c r="H24" s="131"/>
      <c r="I24" s="131"/>
      <c r="J24" s="131"/>
      <c r="K24" s="131"/>
    </row>
    <row r="25" spans="6:11" x14ac:dyDescent="0.2">
      <c r="F25" s="131"/>
      <c r="G25" s="131"/>
      <c r="H25" s="131"/>
      <c r="I25" s="131"/>
      <c r="J25" s="131"/>
      <c r="K25" s="131"/>
    </row>
    <row r="26" spans="6:11" x14ac:dyDescent="0.2">
      <c r="F26" s="131"/>
      <c r="G26" s="131"/>
      <c r="H26" s="131"/>
      <c r="I26" s="131"/>
      <c r="J26" s="131"/>
      <c r="K26" s="131"/>
    </row>
    <row r="27" spans="6:11" x14ac:dyDescent="0.2">
      <c r="F27" s="106" t="s">
        <v>126</v>
      </c>
    </row>
    <row r="28" spans="6:11" x14ac:dyDescent="0.2">
      <c r="F28" s="131"/>
      <c r="G28" s="131"/>
      <c r="H28" s="131"/>
      <c r="I28" s="131"/>
      <c r="J28" s="131"/>
      <c r="K28" s="131"/>
    </row>
    <row r="29" spans="6:11" x14ac:dyDescent="0.2">
      <c r="F29" s="131"/>
      <c r="G29" s="131"/>
      <c r="H29" s="131"/>
      <c r="I29" s="131"/>
      <c r="J29" s="131"/>
      <c r="K29" s="131"/>
    </row>
    <row r="30" spans="6:11" x14ac:dyDescent="0.2">
      <c r="F30" s="131"/>
      <c r="G30" s="131"/>
      <c r="H30" s="131"/>
      <c r="I30" s="131"/>
      <c r="J30" s="131"/>
      <c r="K30" s="131"/>
    </row>
    <row r="31" spans="6:11" x14ac:dyDescent="0.2">
      <c r="F31" s="106" t="s">
        <v>129</v>
      </c>
    </row>
    <row r="32" spans="6:11" x14ac:dyDescent="0.2">
      <c r="F32" s="131"/>
      <c r="G32" s="131"/>
      <c r="H32" s="131"/>
      <c r="I32" s="131"/>
      <c r="J32" s="131"/>
      <c r="K32" s="131"/>
    </row>
    <row r="33" spans="6:11" x14ac:dyDescent="0.2">
      <c r="F33" s="131"/>
      <c r="G33" s="131"/>
      <c r="H33" s="131"/>
      <c r="I33" s="131"/>
      <c r="J33" s="131"/>
      <c r="K33" s="131"/>
    </row>
    <row r="34" spans="6:11" x14ac:dyDescent="0.2">
      <c r="F34" s="131"/>
      <c r="G34" s="131"/>
      <c r="H34" s="131"/>
      <c r="I34" s="131"/>
      <c r="J34" s="131"/>
      <c r="K34" s="131"/>
    </row>
    <row r="35" spans="6:11" x14ac:dyDescent="0.2">
      <c r="F35" s="106" t="s">
        <v>130</v>
      </c>
    </row>
    <row r="36" spans="6:11" x14ac:dyDescent="0.2">
      <c r="F36" s="131"/>
      <c r="G36" s="131"/>
      <c r="H36" s="131"/>
      <c r="I36" s="131"/>
      <c r="J36" s="131"/>
      <c r="K36" s="131"/>
    </row>
    <row r="37" spans="6:11" x14ac:dyDescent="0.2">
      <c r="F37" s="131"/>
      <c r="G37" s="131"/>
      <c r="H37" s="131"/>
      <c r="I37" s="131"/>
      <c r="J37" s="131"/>
      <c r="K37" s="131"/>
    </row>
    <row r="38" spans="6:11" x14ac:dyDescent="0.2">
      <c r="F38" s="131"/>
      <c r="G38" s="131"/>
      <c r="H38" s="131"/>
      <c r="I38" s="131"/>
      <c r="J38" s="131"/>
      <c r="K38" s="131"/>
    </row>
    <row r="39" spans="6:11" x14ac:dyDescent="0.2">
      <c r="F39" s="106" t="s">
        <v>131</v>
      </c>
    </row>
    <row r="40" spans="6:11" x14ac:dyDescent="0.2">
      <c r="F40" s="131"/>
      <c r="G40" s="131"/>
      <c r="H40" s="131"/>
      <c r="I40" s="131"/>
      <c r="J40" s="131"/>
      <c r="K40" s="131"/>
    </row>
    <row r="41" spans="6:11" x14ac:dyDescent="0.2">
      <c r="F41" s="131"/>
      <c r="G41" s="131"/>
      <c r="H41" s="131"/>
      <c r="I41" s="131"/>
      <c r="J41" s="131"/>
      <c r="K41" s="131"/>
    </row>
    <row r="42" spans="6:11" x14ac:dyDescent="0.2">
      <c r="F42" s="131"/>
      <c r="G42" s="131"/>
      <c r="H42" s="131"/>
      <c r="I42" s="131"/>
      <c r="J42" s="131"/>
      <c r="K42" s="131"/>
    </row>
    <row r="79" spans="1:1" ht="15" x14ac:dyDescent="0.25">
      <c r="A79" s="1" t="s">
        <v>67</v>
      </c>
    </row>
    <row r="81" spans="1:5" x14ac:dyDescent="0.2">
      <c r="B81" s="62" t="s">
        <v>68</v>
      </c>
    </row>
    <row r="82" spans="1:5" x14ac:dyDescent="0.2">
      <c r="B82" s="62" t="s">
        <v>69</v>
      </c>
    </row>
    <row r="83" spans="1:5" x14ac:dyDescent="0.2">
      <c r="B83" s="62" t="s">
        <v>155</v>
      </c>
    </row>
    <row r="84" spans="1:5" x14ac:dyDescent="0.2">
      <c r="B84" s="45"/>
    </row>
    <row r="85" spans="1:5" x14ac:dyDescent="0.2">
      <c r="B85" s="62" t="s">
        <v>156</v>
      </c>
    </row>
    <row r="88" spans="1:5" ht="15.75" x14ac:dyDescent="0.25">
      <c r="A88" s="44" t="s">
        <v>70</v>
      </c>
    </row>
    <row r="89" spans="1:5" x14ac:dyDescent="0.2">
      <c r="A89" s="39" t="s">
        <v>71</v>
      </c>
    </row>
    <row r="90" spans="1:5" x14ac:dyDescent="0.2">
      <c r="A90" s="39" t="s">
        <v>157</v>
      </c>
    </row>
    <row r="92" spans="1:5" x14ac:dyDescent="0.2">
      <c r="B92" s="3" t="s">
        <v>72</v>
      </c>
      <c r="C92" t="s">
        <v>73</v>
      </c>
    </row>
    <row r="93" spans="1:5" x14ac:dyDescent="0.2">
      <c r="B93" s="14" t="s">
        <v>54</v>
      </c>
      <c r="C93" s="10" t="s">
        <v>74</v>
      </c>
      <c r="D93" s="10"/>
      <c r="E93" s="10"/>
    </row>
    <row r="94" spans="1:5" x14ac:dyDescent="0.2">
      <c r="B94" s="15" t="s">
        <v>54</v>
      </c>
      <c r="C94" s="9" t="s">
        <v>55</v>
      </c>
      <c r="D94" s="9"/>
      <c r="E94" s="9"/>
    </row>
    <row r="95" spans="1:5" x14ac:dyDescent="0.2">
      <c r="B95" s="16" t="s">
        <v>54</v>
      </c>
      <c r="C95" s="2" t="s">
        <v>158</v>
      </c>
      <c r="D95" s="2"/>
      <c r="E95" s="2"/>
    </row>
    <row r="96" spans="1:5" x14ac:dyDescent="0.2">
      <c r="B96" s="17" t="s">
        <v>159</v>
      </c>
      <c r="C96" s="11" t="s">
        <v>56</v>
      </c>
      <c r="D96" s="11"/>
      <c r="E96" s="11"/>
    </row>
    <row r="126" spans="1:1" ht="15.75" x14ac:dyDescent="0.25">
      <c r="A126" s="44" t="s">
        <v>57</v>
      </c>
    </row>
    <row r="127" spans="1:1" x14ac:dyDescent="0.2">
      <c r="A127" s="39" t="s">
        <v>160</v>
      </c>
    </row>
    <row r="128" spans="1:1" x14ac:dyDescent="0.2">
      <c r="A128" s="39" t="s">
        <v>161</v>
      </c>
    </row>
    <row r="165" spans="1:13" ht="15" x14ac:dyDescent="0.25">
      <c r="A165" s="1" t="s">
        <v>75</v>
      </c>
    </row>
    <row r="166" spans="1:13" ht="130.5" customHeight="1" x14ac:dyDescent="0.2">
      <c r="A166" s="130" t="s">
        <v>205</v>
      </c>
      <c r="B166" s="130"/>
      <c r="C166" s="130"/>
      <c r="D166" s="130"/>
      <c r="E166" s="130"/>
      <c r="F166" s="130"/>
      <c r="G166" s="130"/>
      <c r="H166" s="130"/>
      <c r="I166" s="130"/>
      <c r="J166" s="130"/>
      <c r="K166" s="130"/>
      <c r="L166" s="130"/>
      <c r="M166" s="130"/>
    </row>
  </sheetData>
  <sheetProtection sheet="1" objects="1" scenarios="1"/>
  <mergeCells count="10">
    <mergeCell ref="A166:M166"/>
    <mergeCell ref="F8:K10"/>
    <mergeCell ref="F12:K14"/>
    <mergeCell ref="F16:K18"/>
    <mergeCell ref="F20:K22"/>
    <mergeCell ref="F24:K26"/>
    <mergeCell ref="F28:K30"/>
    <mergeCell ref="F32:K34"/>
    <mergeCell ref="F36:K38"/>
    <mergeCell ref="F40:K42"/>
  </mergeCells>
  <phoneticPr fontId="4" type="noConversion"/>
  <hyperlinks>
    <hyperlink ref="B83" r:id="rId1" tooltip="Download" display="https://www.trimo-group.com/files/downloads/Trimoterm Fireproof Panels Brochure.pdf" xr:uid="{DA55CD02-8A80-41F4-9DBA-1A672BF7B920}"/>
    <hyperlink ref="B85" r:id="rId2" display="pack" xr:uid="{AD7D61E6-9E86-45AC-A9C5-578CB746D432}"/>
    <hyperlink ref="B81" r:id="rId3" tooltip="Download" display="https://www.trimo-group.com/files/downloads/Trimoterm Technical Specification.pdf" xr:uid="{3BBA4649-D56A-42EA-9FF3-A0926ADF1806}"/>
    <hyperlink ref="B82" r:id="rId4" display="Horizontal Façade System Trimoterm FTV" xr:uid="{A6D299FB-4D1B-4FAC-A62D-29053EBA2636}"/>
  </hyperlinks>
  <pageMargins left="0.39370078740157483" right="0.39370078740157483" top="0.39370078740157483" bottom="0.39370078740157483" header="0.31496062992125984" footer="0.31496062992125984"/>
  <pageSetup paperSize="9" orientation="landscape" r:id="rId5"/>
  <drawing r:id="rId6"/>
  <legacy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E291E-3C08-4A10-8547-9804ABE1B060}">
  <sheetPr codeName="Sheet10"/>
  <dimension ref="A1:C6"/>
  <sheetViews>
    <sheetView workbookViewId="0">
      <selection activeCell="H54" sqref="H54"/>
    </sheetView>
  </sheetViews>
  <sheetFormatPr defaultRowHeight="15" x14ac:dyDescent="0.25"/>
  <cols>
    <col min="1" max="1" width="9" style="40"/>
    <col min="2" max="2" width="10.5" style="43" customWidth="1"/>
    <col min="3" max="3" width="69.25" style="40" customWidth="1"/>
  </cols>
  <sheetData>
    <row r="1" spans="1:3" x14ac:dyDescent="0.25">
      <c r="A1" s="40" t="s">
        <v>16</v>
      </c>
      <c r="B1" s="43" t="s">
        <v>65</v>
      </c>
      <c r="C1" s="40" t="s">
        <v>122</v>
      </c>
    </row>
    <row r="2" spans="1:3" x14ac:dyDescent="0.25">
      <c r="A2" s="40" t="s">
        <v>17</v>
      </c>
      <c r="B2" s="42">
        <v>45323</v>
      </c>
      <c r="C2" s="40" t="s">
        <v>201</v>
      </c>
    </row>
    <row r="3" spans="1:3" x14ac:dyDescent="0.25">
      <c r="A3" s="90" t="s">
        <v>18</v>
      </c>
      <c r="B3" s="42">
        <v>45573</v>
      </c>
      <c r="C3" s="40" t="s">
        <v>202</v>
      </c>
    </row>
    <row r="4" spans="1:3" ht="30" x14ac:dyDescent="0.2">
      <c r="A4" s="93" t="s">
        <v>19</v>
      </c>
      <c r="B4" s="94">
        <v>45831</v>
      </c>
      <c r="C4" s="95" t="s">
        <v>203</v>
      </c>
    </row>
    <row r="5" spans="1:3" x14ac:dyDescent="0.25">
      <c r="A5" s="41" t="s">
        <v>50</v>
      </c>
      <c r="B5" s="42">
        <v>46063</v>
      </c>
      <c r="C5" s="40" t="s">
        <v>204</v>
      </c>
    </row>
    <row r="6" spans="1:3" x14ac:dyDescent="0.25">
      <c r="A6" s="41" t="s">
        <v>199</v>
      </c>
      <c r="B6" s="42">
        <v>46120</v>
      </c>
      <c r="C6" s="40" t="s">
        <v>200</v>
      </c>
    </row>
  </sheetData>
  <sheetProtection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5D329-13E7-4D48-86BB-6B1AFB33EB82}">
  <sheetPr codeName="Sheet2"/>
  <dimension ref="A1:S59"/>
  <sheetViews>
    <sheetView showGridLines="0" tabSelected="1" zoomScaleNormal="100" zoomScaleSheetLayoutView="70" workbookViewId="0">
      <selection activeCell="N4" sqref="N4"/>
    </sheetView>
  </sheetViews>
  <sheetFormatPr defaultRowHeight="14.25" x14ac:dyDescent="0.2"/>
  <cols>
    <col min="1" max="1" width="17.625" style="45" customWidth="1"/>
    <col min="2" max="2" width="14.625" style="45" customWidth="1"/>
    <col min="3" max="3" width="10.625" style="45" customWidth="1"/>
    <col min="4" max="6" width="10.125" style="45" customWidth="1"/>
    <col min="7" max="7" width="10" style="45" customWidth="1"/>
    <col min="8" max="8" width="11.375" style="45" customWidth="1"/>
    <col min="9" max="9" width="10.625" style="45" customWidth="1"/>
    <col min="10" max="11" width="12.625" style="45" customWidth="1"/>
    <col min="12" max="13" width="10.625" style="45" customWidth="1"/>
    <col min="14" max="15" width="12.625" style="45" customWidth="1"/>
    <col min="16" max="16" width="10.625" style="45" customWidth="1"/>
    <col min="17" max="17" width="24.625" style="45" customWidth="1"/>
    <col min="18" max="18" width="10.125" style="45" customWidth="1"/>
    <col min="19" max="16384" width="9" style="45"/>
  </cols>
  <sheetData>
    <row r="1" spans="1:11" s="72" customFormat="1" ht="15.75" x14ac:dyDescent="0.25">
      <c r="B1" s="73"/>
      <c r="C1" s="74" t="s">
        <v>162</v>
      </c>
    </row>
    <row r="2" spans="1:11" s="72" customFormat="1" ht="26.25" x14ac:dyDescent="0.4">
      <c r="A2" s="75"/>
      <c r="B2" s="73"/>
      <c r="C2" s="76" t="s">
        <v>163</v>
      </c>
    </row>
    <row r="3" spans="1:11" s="72" customFormat="1" ht="15.75" x14ac:dyDescent="0.25">
      <c r="A3" s="75"/>
      <c r="B3" s="73"/>
      <c r="C3" s="77" t="s">
        <v>16</v>
      </c>
      <c r="D3" s="78" t="str" cm="1">
        <f t="array" ref="D3">LOOKUP(2,1/(Updates!A:A&lt;&gt;""),Updates!A:A)</f>
        <v>1.4</v>
      </c>
      <c r="E3" s="89" t="s">
        <v>151</v>
      </c>
      <c r="G3" s="75"/>
    </row>
    <row r="4" spans="1:11" s="72" customFormat="1" x14ac:dyDescent="0.2"/>
    <row r="5" spans="1:11" ht="15" x14ac:dyDescent="0.25">
      <c r="A5" s="79" t="s">
        <v>76</v>
      </c>
      <c r="B5" s="48"/>
      <c r="C5" s="81"/>
      <c r="G5" s="132" t="s">
        <v>193</v>
      </c>
      <c r="H5" s="132"/>
      <c r="I5" s="132"/>
      <c r="J5" s="132"/>
      <c r="K5" s="132"/>
    </row>
    <row r="6" spans="1:11" ht="15" x14ac:dyDescent="0.25">
      <c r="A6" s="79" t="s">
        <v>77</v>
      </c>
      <c r="B6" s="48"/>
      <c r="C6" s="81"/>
      <c r="G6" s="132"/>
      <c r="H6" s="132"/>
      <c r="I6" s="132"/>
      <c r="J6" s="132"/>
      <c r="K6" s="132"/>
    </row>
    <row r="7" spans="1:11" ht="15" x14ac:dyDescent="0.25">
      <c r="A7" s="79" t="s">
        <v>78</v>
      </c>
      <c r="B7" s="48"/>
      <c r="C7" s="81"/>
      <c r="G7" s="132"/>
      <c r="H7" s="132"/>
      <c r="I7" s="132"/>
      <c r="J7" s="132"/>
      <c r="K7" s="132"/>
    </row>
    <row r="8" spans="1:11" ht="15" x14ac:dyDescent="0.25">
      <c r="A8" s="79" t="s">
        <v>58</v>
      </c>
      <c r="B8" s="48"/>
      <c r="C8" s="81"/>
      <c r="G8" s="132"/>
      <c r="H8" s="132"/>
      <c r="I8" s="132"/>
      <c r="J8" s="132"/>
      <c r="K8" s="132"/>
    </row>
    <row r="9" spans="1:11" ht="15" x14ac:dyDescent="0.25">
      <c r="A9" s="79" t="s">
        <v>59</v>
      </c>
      <c r="B9" s="48"/>
      <c r="C9" s="81"/>
    </row>
    <row r="10" spans="1:11" ht="14.25" customHeight="1" x14ac:dyDescent="0.2"/>
    <row r="12" spans="1:11" ht="15" x14ac:dyDescent="0.25">
      <c r="A12" s="79" t="s">
        <v>164</v>
      </c>
      <c r="B12" s="48"/>
      <c r="C12" s="81"/>
    </row>
    <row r="13" spans="1:11" ht="15" x14ac:dyDescent="0.25">
      <c r="A13" s="79" t="s">
        <v>79</v>
      </c>
      <c r="B13" s="48"/>
      <c r="C13" s="81"/>
    </row>
    <row r="14" spans="1:11" ht="15" x14ac:dyDescent="0.25">
      <c r="A14" s="79" t="s">
        <v>60</v>
      </c>
      <c r="B14" s="48"/>
      <c r="C14" s="81"/>
    </row>
    <row r="15" spans="1:11" x14ac:dyDescent="0.2">
      <c r="G15" s="117" t="s">
        <v>132</v>
      </c>
    </row>
    <row r="16" spans="1:11" x14ac:dyDescent="0.2">
      <c r="G16" s="117" t="s">
        <v>133</v>
      </c>
    </row>
    <row r="17" spans="1:19" ht="15" x14ac:dyDescent="0.25">
      <c r="A17" s="79" t="s">
        <v>61</v>
      </c>
      <c r="B17" s="48"/>
      <c r="C17" s="81"/>
      <c r="G17" s="117" t="s">
        <v>194</v>
      </c>
    </row>
    <row r="21" spans="1:19" s="72" customFormat="1" ht="15.75" customHeight="1" x14ac:dyDescent="0.2">
      <c r="A21" s="136" t="s">
        <v>165</v>
      </c>
      <c r="B21" s="136"/>
      <c r="C21" s="136"/>
      <c r="D21" s="136" t="s">
        <v>166</v>
      </c>
      <c r="E21" s="136"/>
      <c r="F21" s="136"/>
      <c r="G21" s="136" t="s">
        <v>167</v>
      </c>
      <c r="H21" s="136"/>
      <c r="I21" s="133" t="s">
        <v>80</v>
      </c>
      <c r="J21" s="134"/>
      <c r="K21" s="134"/>
      <c r="L21" s="135"/>
      <c r="M21" s="133" t="s">
        <v>81</v>
      </c>
      <c r="N21" s="134"/>
      <c r="O21" s="134"/>
      <c r="P21" s="135"/>
      <c r="Q21" s="83" t="s">
        <v>82</v>
      </c>
      <c r="R21" s="83" t="s">
        <v>83</v>
      </c>
      <c r="S21" s="105" t="s">
        <v>84</v>
      </c>
    </row>
    <row r="22" spans="1:19" ht="3" customHeight="1" x14ac:dyDescent="0.25">
      <c r="A22" s="50"/>
      <c r="B22" s="50"/>
      <c r="C22" s="50"/>
      <c r="D22" s="50"/>
      <c r="E22" s="50"/>
      <c r="F22" s="50"/>
      <c r="G22" s="50"/>
      <c r="H22" s="50"/>
      <c r="I22" s="50"/>
      <c r="J22" s="50"/>
      <c r="K22" s="50"/>
      <c r="L22" s="50"/>
      <c r="M22" s="50"/>
      <c r="N22" s="50"/>
      <c r="O22" s="50"/>
      <c r="P22" s="50"/>
      <c r="Q22" s="50"/>
      <c r="R22" s="50"/>
      <c r="S22" s="103"/>
    </row>
    <row r="23" spans="1:19" s="72" customFormat="1" ht="45" x14ac:dyDescent="0.2">
      <c r="A23" s="84" t="s">
        <v>85</v>
      </c>
      <c r="B23" s="85" t="s">
        <v>4</v>
      </c>
      <c r="C23" s="85" t="s">
        <v>86</v>
      </c>
      <c r="D23" s="85" t="s">
        <v>87</v>
      </c>
      <c r="E23" s="85" t="s">
        <v>88</v>
      </c>
      <c r="F23" s="85" t="s">
        <v>62</v>
      </c>
      <c r="G23" s="85" t="s">
        <v>167</v>
      </c>
      <c r="H23" s="85" t="s">
        <v>89</v>
      </c>
      <c r="I23" s="85" t="s">
        <v>90</v>
      </c>
      <c r="J23" s="85" t="s">
        <v>91</v>
      </c>
      <c r="K23" s="85" t="s">
        <v>92</v>
      </c>
      <c r="L23" s="85" t="s">
        <v>93</v>
      </c>
      <c r="M23" s="85" t="s">
        <v>94</v>
      </c>
      <c r="N23" s="85" t="s">
        <v>95</v>
      </c>
      <c r="O23" s="85" t="s">
        <v>96</v>
      </c>
      <c r="P23" s="85" t="s">
        <v>97</v>
      </c>
      <c r="Q23" s="85" t="s">
        <v>82</v>
      </c>
      <c r="R23" s="86" t="s">
        <v>98</v>
      </c>
      <c r="S23" s="85" t="s">
        <v>84</v>
      </c>
    </row>
    <row r="24" spans="1:19" x14ac:dyDescent="0.2">
      <c r="A24" s="18"/>
      <c r="B24" s="4"/>
      <c r="C24" s="4"/>
      <c r="D24" s="5"/>
      <c r="E24" s="4"/>
      <c r="F24" s="6"/>
      <c r="G24" s="4" t="s">
        <v>0</v>
      </c>
      <c r="H24" s="4"/>
      <c r="I24" s="13"/>
      <c r="J24" s="4"/>
      <c r="K24" s="4"/>
      <c r="L24" s="4"/>
      <c r="M24" s="13"/>
      <c r="N24" s="4"/>
      <c r="O24" s="4"/>
      <c r="P24" s="4"/>
      <c r="Q24" s="7"/>
      <c r="R24" s="98">
        <f t="shared" ref="R24:R26" si="0">C24*D24/1000*F24/1000</f>
        <v>0</v>
      </c>
      <c r="S24" s="96"/>
    </row>
    <row r="25" spans="1:19" x14ac:dyDescent="0.2">
      <c r="A25" s="18"/>
      <c r="B25" s="4"/>
      <c r="C25" s="4"/>
      <c r="D25" s="5"/>
      <c r="E25" s="4"/>
      <c r="F25" s="6"/>
      <c r="G25" s="4" t="s">
        <v>0</v>
      </c>
      <c r="H25" s="4"/>
      <c r="I25" s="13"/>
      <c r="J25" s="4"/>
      <c r="K25" s="4"/>
      <c r="L25" s="4"/>
      <c r="M25" s="13"/>
      <c r="N25" s="4"/>
      <c r="O25" s="4"/>
      <c r="P25" s="4"/>
      <c r="Q25" s="7"/>
      <c r="R25" s="98">
        <f t="shared" si="0"/>
        <v>0</v>
      </c>
      <c r="S25" s="97"/>
    </row>
    <row r="26" spans="1:19" x14ac:dyDescent="0.2">
      <c r="A26" s="18"/>
      <c r="B26" s="4"/>
      <c r="C26" s="4"/>
      <c r="D26" s="5"/>
      <c r="E26" s="4"/>
      <c r="F26" s="6"/>
      <c r="G26" s="4" t="s">
        <v>0</v>
      </c>
      <c r="H26" s="4"/>
      <c r="I26" s="13"/>
      <c r="J26" s="4"/>
      <c r="K26" s="4"/>
      <c r="L26" s="4"/>
      <c r="M26" s="13"/>
      <c r="N26" s="4"/>
      <c r="O26" s="4"/>
      <c r="P26" s="4"/>
      <c r="Q26" s="7"/>
      <c r="R26" s="98">
        <f t="shared" si="0"/>
        <v>0</v>
      </c>
      <c r="S26" s="97"/>
    </row>
    <row r="27" spans="1:19" x14ac:dyDescent="0.2">
      <c r="A27" s="18"/>
      <c r="B27" s="4"/>
      <c r="C27" s="4"/>
      <c r="D27" s="5"/>
      <c r="E27" s="4"/>
      <c r="F27" s="6"/>
      <c r="G27" s="4" t="s">
        <v>0</v>
      </c>
      <c r="H27" s="4"/>
      <c r="I27" s="13"/>
      <c r="J27" s="4"/>
      <c r="K27" s="4"/>
      <c r="L27" s="4"/>
      <c r="M27" s="13"/>
      <c r="N27" s="4"/>
      <c r="O27" s="4"/>
      <c r="P27" s="4"/>
      <c r="Q27" s="7"/>
      <c r="R27" s="98">
        <f>C27*D27/1000*F27/1000</f>
        <v>0</v>
      </c>
      <c r="S27" s="97"/>
    </row>
    <row r="28" spans="1:19" x14ac:dyDescent="0.2">
      <c r="A28" s="18"/>
      <c r="B28" s="4"/>
      <c r="C28" s="4"/>
      <c r="D28" s="5"/>
      <c r="E28" s="4"/>
      <c r="F28" s="6"/>
      <c r="G28" s="4" t="s">
        <v>0</v>
      </c>
      <c r="H28" s="4"/>
      <c r="I28" s="13"/>
      <c r="J28" s="4"/>
      <c r="K28" s="4"/>
      <c r="L28" s="4"/>
      <c r="M28" s="13"/>
      <c r="N28" s="4"/>
      <c r="O28" s="4"/>
      <c r="P28" s="4"/>
      <c r="Q28" s="7"/>
      <c r="R28" s="98">
        <f>C28*D28/1000*F28/1000</f>
        <v>0</v>
      </c>
      <c r="S28" s="97"/>
    </row>
    <row r="29" spans="1:19" x14ac:dyDescent="0.2">
      <c r="A29" s="18"/>
      <c r="B29" s="4"/>
      <c r="C29" s="4"/>
      <c r="D29" s="5"/>
      <c r="E29" s="4"/>
      <c r="F29" s="6"/>
      <c r="G29" s="4" t="s">
        <v>0</v>
      </c>
      <c r="H29" s="4"/>
      <c r="I29" s="13"/>
      <c r="J29" s="4"/>
      <c r="K29" s="4"/>
      <c r="L29" s="4"/>
      <c r="M29" s="13"/>
      <c r="N29" s="4"/>
      <c r="O29" s="4"/>
      <c r="P29" s="4"/>
      <c r="Q29" s="7"/>
      <c r="R29" s="98">
        <f>C29*D29/1000*F29/1000</f>
        <v>0</v>
      </c>
      <c r="S29" s="97"/>
    </row>
    <row r="30" spans="1:19" x14ac:dyDescent="0.2">
      <c r="A30" s="18"/>
      <c r="B30" s="4"/>
      <c r="C30" s="4"/>
      <c r="D30" s="5"/>
      <c r="E30" s="4"/>
      <c r="F30" s="6"/>
      <c r="G30" s="4" t="s">
        <v>0</v>
      </c>
      <c r="H30" s="4"/>
      <c r="I30" s="13"/>
      <c r="J30" s="4"/>
      <c r="K30" s="4"/>
      <c r="L30" s="4"/>
      <c r="M30" s="13"/>
      <c r="N30" s="4"/>
      <c r="O30" s="4"/>
      <c r="P30" s="4"/>
      <c r="Q30" s="7"/>
      <c r="R30" s="98">
        <f>C30*D30/1000*F30/1000</f>
        <v>0</v>
      </c>
      <c r="S30" s="97"/>
    </row>
    <row r="31" spans="1:19" x14ac:dyDescent="0.2">
      <c r="A31" s="18"/>
      <c r="B31" s="4"/>
      <c r="C31" s="4"/>
      <c r="D31" s="5"/>
      <c r="E31" s="4"/>
      <c r="F31" s="6"/>
      <c r="G31" s="4" t="s">
        <v>0</v>
      </c>
      <c r="H31" s="4"/>
      <c r="I31" s="13"/>
      <c r="J31" s="4"/>
      <c r="K31" s="4"/>
      <c r="L31" s="4"/>
      <c r="M31" s="13"/>
      <c r="N31" s="4"/>
      <c r="O31" s="4"/>
      <c r="P31" s="4"/>
      <c r="Q31" s="7"/>
      <c r="R31" s="98">
        <f t="shared" ref="R31:R33" si="1">C31*D31/1000*F31/1000</f>
        <v>0</v>
      </c>
      <c r="S31" s="97"/>
    </row>
    <row r="32" spans="1:19" x14ac:dyDescent="0.2">
      <c r="A32" s="18"/>
      <c r="B32" s="4"/>
      <c r="C32" s="4"/>
      <c r="D32" s="5"/>
      <c r="E32" s="4"/>
      <c r="F32" s="6"/>
      <c r="G32" s="4" t="s">
        <v>0</v>
      </c>
      <c r="H32" s="4"/>
      <c r="I32" s="13"/>
      <c r="J32" s="4"/>
      <c r="K32" s="4"/>
      <c r="L32" s="4"/>
      <c r="M32" s="13"/>
      <c r="N32" s="4"/>
      <c r="O32" s="4"/>
      <c r="P32" s="4"/>
      <c r="Q32" s="7"/>
      <c r="R32" s="98">
        <f t="shared" si="1"/>
        <v>0</v>
      </c>
      <c r="S32" s="97"/>
    </row>
    <row r="33" spans="1:19" x14ac:dyDescent="0.2">
      <c r="A33" s="18"/>
      <c r="B33" s="4"/>
      <c r="C33" s="4"/>
      <c r="D33" s="5"/>
      <c r="E33" s="4"/>
      <c r="F33" s="6"/>
      <c r="G33" s="4" t="s">
        <v>0</v>
      </c>
      <c r="H33" s="4"/>
      <c r="I33" s="13"/>
      <c r="J33" s="4"/>
      <c r="K33" s="4"/>
      <c r="L33" s="4"/>
      <c r="M33" s="13"/>
      <c r="N33" s="4"/>
      <c r="O33" s="4"/>
      <c r="P33" s="4"/>
      <c r="Q33" s="7"/>
      <c r="R33" s="98">
        <f t="shared" si="1"/>
        <v>0</v>
      </c>
      <c r="S33" s="97"/>
    </row>
    <row r="34" spans="1:19" x14ac:dyDescent="0.2">
      <c r="A34" s="20" t="s">
        <v>99</v>
      </c>
      <c r="B34" s="21" t="s">
        <v>2</v>
      </c>
      <c r="C34" s="21">
        <v>0</v>
      </c>
      <c r="D34" s="22">
        <v>5000</v>
      </c>
      <c r="E34" s="21">
        <v>150</v>
      </c>
      <c r="F34" s="23">
        <v>1000</v>
      </c>
      <c r="G34" s="21" t="s">
        <v>0</v>
      </c>
      <c r="H34" s="21" t="s">
        <v>3</v>
      </c>
      <c r="I34" s="24">
        <v>0.55000000000000004</v>
      </c>
      <c r="J34" s="21" t="s">
        <v>15</v>
      </c>
      <c r="K34" s="21" t="s">
        <v>14</v>
      </c>
      <c r="L34" s="21" t="s">
        <v>5</v>
      </c>
      <c r="M34" s="24">
        <v>0.5</v>
      </c>
      <c r="N34" s="21" t="s">
        <v>15</v>
      </c>
      <c r="O34" s="21" t="s">
        <v>14</v>
      </c>
      <c r="P34" s="21" t="s">
        <v>13</v>
      </c>
      <c r="Q34" s="25" t="s">
        <v>100</v>
      </c>
      <c r="R34" s="99">
        <f>C34*D34/1000*F34/1000</f>
        <v>0</v>
      </c>
      <c r="S34" s="25" t="s">
        <v>101</v>
      </c>
    </row>
    <row r="35" spans="1:19" x14ac:dyDescent="0.2">
      <c r="A35" s="31"/>
      <c r="B35" s="32"/>
      <c r="C35" s="32"/>
      <c r="D35" s="33"/>
      <c r="E35" s="32"/>
      <c r="F35" s="32"/>
      <c r="G35" s="32"/>
      <c r="H35" s="32"/>
      <c r="I35" s="32"/>
      <c r="J35" s="32"/>
      <c r="K35" s="32"/>
      <c r="L35" s="32"/>
      <c r="M35" s="32"/>
      <c r="N35" s="32"/>
      <c r="O35" s="32"/>
      <c r="P35" s="32"/>
      <c r="Q35" s="34" t="s">
        <v>1</v>
      </c>
      <c r="R35" s="100">
        <f>SUBTOTAL(109,Table1[Gesamt
Q×L×M '[m2']])</f>
        <v>0</v>
      </c>
      <c r="S35" s="32"/>
    </row>
    <row r="38" spans="1:19" ht="15" x14ac:dyDescent="0.25">
      <c r="A38" s="87" t="s">
        <v>70</v>
      </c>
    </row>
    <row r="39" spans="1:19" ht="14.25" customHeight="1" x14ac:dyDescent="0.25">
      <c r="A39" s="87"/>
    </row>
    <row r="40" spans="1:19" ht="14.25" customHeight="1" x14ac:dyDescent="0.25">
      <c r="A40" s="45" t="s">
        <v>102</v>
      </c>
      <c r="R40" s="54"/>
    </row>
    <row r="41" spans="1:19" ht="14.25" customHeight="1" x14ac:dyDescent="0.25">
      <c r="J41" s="118" t="s">
        <v>195</v>
      </c>
      <c r="R41" s="54"/>
    </row>
    <row r="42" spans="1:19" ht="14.25" customHeight="1" x14ac:dyDescent="0.25">
      <c r="A42" s="45" t="s">
        <v>160</v>
      </c>
      <c r="J42" s="117" t="s">
        <v>134</v>
      </c>
      <c r="R42" s="54"/>
    </row>
    <row r="43" spans="1:19" ht="14.25" customHeight="1" x14ac:dyDescent="0.25">
      <c r="A43" s="45" t="s">
        <v>168</v>
      </c>
      <c r="R43" s="54"/>
    </row>
    <row r="44" spans="1:19" ht="14.25" customHeight="1" x14ac:dyDescent="0.2">
      <c r="J44" s="119" t="s">
        <v>135</v>
      </c>
      <c r="K44" s="119" t="s">
        <v>136</v>
      </c>
      <c r="L44" s="119" t="s">
        <v>0</v>
      </c>
      <c r="M44" s="119">
        <v>60</v>
      </c>
      <c r="N44" s="119">
        <v>1000</v>
      </c>
      <c r="O44" s="119" t="s">
        <v>5</v>
      </c>
      <c r="P44" s="119" t="s">
        <v>13</v>
      </c>
    </row>
    <row r="45" spans="1:19" ht="14.25" customHeight="1" x14ac:dyDescent="0.25">
      <c r="B45" s="47" t="s">
        <v>72</v>
      </c>
      <c r="C45" s="45" t="s">
        <v>73</v>
      </c>
      <c r="J45" s="120"/>
      <c r="K45" s="120"/>
      <c r="L45" s="120"/>
      <c r="M45" s="120"/>
      <c r="N45" s="120"/>
      <c r="O45" s="120"/>
      <c r="P45" s="120"/>
      <c r="R45" s="54"/>
    </row>
    <row r="46" spans="1:19" ht="14.25" customHeight="1" x14ac:dyDescent="0.25">
      <c r="B46" s="7" t="s">
        <v>54</v>
      </c>
      <c r="C46" s="55" t="s">
        <v>74</v>
      </c>
      <c r="D46" s="55"/>
      <c r="E46" s="55"/>
      <c r="J46" s="121" t="s">
        <v>196</v>
      </c>
      <c r="K46" s="121" t="s">
        <v>89</v>
      </c>
      <c r="L46" s="121" t="s">
        <v>167</v>
      </c>
      <c r="M46" s="121" t="s">
        <v>139</v>
      </c>
      <c r="N46" s="121" t="s">
        <v>121</v>
      </c>
      <c r="O46" s="122" t="s">
        <v>140</v>
      </c>
      <c r="P46" s="122" t="s">
        <v>141</v>
      </c>
      <c r="R46" s="54"/>
    </row>
    <row r="47" spans="1:19" ht="14.25" customHeight="1" x14ac:dyDescent="0.2">
      <c r="B47" s="56" t="s">
        <v>54</v>
      </c>
      <c r="C47" s="57" t="s">
        <v>55</v>
      </c>
      <c r="D47" s="57"/>
      <c r="E47" s="57"/>
      <c r="M47" s="121" t="s">
        <v>137</v>
      </c>
      <c r="N47" s="121" t="s">
        <v>138</v>
      </c>
      <c r="O47" s="122" t="s">
        <v>142</v>
      </c>
      <c r="P47" s="122" t="s">
        <v>143</v>
      </c>
    </row>
    <row r="48" spans="1:19" ht="14.25" customHeight="1" x14ac:dyDescent="0.2">
      <c r="B48" s="58" t="s">
        <v>54</v>
      </c>
      <c r="C48" s="59" t="s">
        <v>158</v>
      </c>
      <c r="D48" s="59"/>
      <c r="E48" s="59"/>
      <c r="O48" s="122" t="s">
        <v>144</v>
      </c>
      <c r="P48" s="122" t="s">
        <v>144</v>
      </c>
    </row>
    <row r="49" spans="1:13" ht="14.25" customHeight="1" x14ac:dyDescent="0.2">
      <c r="B49" s="60" t="s">
        <v>159</v>
      </c>
      <c r="C49" s="61" t="s">
        <v>56</v>
      </c>
      <c r="D49" s="61"/>
      <c r="E49" s="61"/>
    </row>
    <row r="50" spans="1:13" ht="14.25" customHeight="1" x14ac:dyDescent="0.2">
      <c r="J50" s="118" t="s">
        <v>145</v>
      </c>
    </row>
    <row r="52" spans="1:13" ht="15" x14ac:dyDescent="0.25">
      <c r="A52" s="46" t="s">
        <v>103</v>
      </c>
      <c r="J52" s="117" t="s">
        <v>146</v>
      </c>
      <c r="L52" s="123"/>
      <c r="M52" s="124" t="s">
        <v>147</v>
      </c>
    </row>
    <row r="53" spans="1:13" x14ac:dyDescent="0.2">
      <c r="J53" s="117" t="s">
        <v>148</v>
      </c>
      <c r="M53" s="124" t="s">
        <v>149</v>
      </c>
    </row>
    <row r="54" spans="1:13" x14ac:dyDescent="0.2">
      <c r="B54" s="62" t="s">
        <v>206</v>
      </c>
    </row>
    <row r="55" spans="1:13" x14ac:dyDescent="0.2">
      <c r="B55" s="62" t="s">
        <v>207</v>
      </c>
    </row>
    <row r="56" spans="1:13" x14ac:dyDescent="0.2">
      <c r="B56" s="62" t="s">
        <v>208</v>
      </c>
    </row>
    <row r="58" spans="1:13" x14ac:dyDescent="0.2">
      <c r="B58" s="62" t="s">
        <v>209</v>
      </c>
    </row>
    <row r="59" spans="1:13" x14ac:dyDescent="0.2">
      <c r="B59" s="62"/>
    </row>
  </sheetData>
  <sheetProtection sheet="1" insertRows="0" deleteRows="0"/>
  <dataConsolidate/>
  <mergeCells count="6">
    <mergeCell ref="G5:K8"/>
    <mergeCell ref="M21:P21"/>
    <mergeCell ref="D21:F21"/>
    <mergeCell ref="G21:H21"/>
    <mergeCell ref="A21:C21"/>
    <mergeCell ref="I21:L21"/>
  </mergeCells>
  <phoneticPr fontId="4" type="noConversion"/>
  <conditionalFormatting sqref="A24:Q34">
    <cfRule type="expression" dxfId="208" priority="2">
      <formula>OR(A24="")</formula>
    </cfRule>
  </conditionalFormatting>
  <conditionalFormatting sqref="C24:C34">
    <cfRule type="cellIs" dxfId="207" priority="26" operator="lessThan">
      <formula>0</formula>
    </cfRule>
  </conditionalFormatting>
  <conditionalFormatting sqref="D24:D34">
    <cfRule type="cellIs" dxfId="206" priority="8" operator="lessThan">
      <formula>2000</formula>
    </cfRule>
    <cfRule type="cellIs" dxfId="205" priority="20" operator="notBetween">
      <formula>2000</formula>
      <formula>14000</formula>
    </cfRule>
  </conditionalFormatting>
  <conditionalFormatting sqref="E24:E34">
    <cfRule type="expression" dxfId="204" priority="21">
      <formula>OR(AND(H24="Power T",OR(E24=220)))</formula>
    </cfRule>
    <cfRule type="expression" dxfId="203" priority="24">
      <formula>OR(AND(H24="Power T",OR(E24=50)),AND(H24="Power S",OR(E24=220,E24=250)),AND(H24="Perform R",OR(E24=50,E24=220,E24=250)),AND(H24="Perform C",OR(E24=220,E24=250)))</formula>
    </cfRule>
    <cfRule type="expression" dxfId="202" priority="25">
      <formula>NOT(OR(E24=50,E24=60,E24=80,E24=100,E24=120,E24=133,E24=150,E24=172,E24=200,E24=220,E24=240,E24=250))</formula>
    </cfRule>
  </conditionalFormatting>
  <conditionalFormatting sqref="F24:F34">
    <cfRule type="cellIs" dxfId="201" priority="19" operator="notBetween">
      <formula>600</formula>
      <formula>1200</formula>
    </cfRule>
  </conditionalFormatting>
  <conditionalFormatting sqref="G24:G34">
    <cfRule type="expression" dxfId="200" priority="17">
      <formula>NOT(OR(G24="FTV",G24=""))</formula>
    </cfRule>
  </conditionalFormatting>
  <conditionalFormatting sqref="H24:H34">
    <cfRule type="expression" dxfId="199" priority="13">
      <formula>OR(AND(H24="Power T",OR(E24=220)))</formula>
    </cfRule>
    <cfRule type="expression" dxfId="198" priority="14">
      <formula>OR(AND(H24="Power T",OR(E24=50)),AND(H24="Power S",OR(E24=220,E24=250)),AND(H24="Perform R",OR(E24=50,E24=220,E24=250)),AND(H24="Perform C",OR(E24=220,E24=250)))</formula>
    </cfRule>
    <cfRule type="expression" dxfId="197" priority="15">
      <formula>NOT(OR(H24="Power T",H24="Power S",H24="Perform R",H24="Perform C"))</formula>
    </cfRule>
  </conditionalFormatting>
  <conditionalFormatting sqref="I24:I34">
    <cfRule type="expression" dxfId="196" priority="3">
      <formula>AND(L24="G",NOT(OR(I24=0.7,I24=0.75,I24=0.8)))</formula>
    </cfRule>
  </conditionalFormatting>
  <conditionalFormatting sqref="J24:J34">
    <cfRule type="expression" dxfId="194" priority="12">
      <formula>NOT(OR(J24="SP 25",J24="SP 25",J24="PVDF 25",J24="PVDF 35",J24="PUR 50",J24="PVCF 150",J24="HPS 200",J24="PRISMA",J24="PRISMA ELEMENTS",J24="Inox 304",J24="Inox 316L",J24="Inox 316"))</formula>
    </cfRule>
  </conditionalFormatting>
  <conditionalFormatting sqref="L24:L34">
    <cfRule type="expression" dxfId="193" priority="4">
      <formula>AND(L24="G",NOT(OR(I24=0.7,I24=0.75,I24=0.8)))</formula>
    </cfRule>
    <cfRule type="expression" dxfId="192" priority="11">
      <formula>NOT(OR(L24="S",L24="V",L24="V2",L24="G",L24="M",L24="M3",L24="M8"))</formula>
    </cfRule>
  </conditionalFormatting>
  <conditionalFormatting sqref="N24:N34">
    <cfRule type="expression" dxfId="190" priority="7">
      <formula>NOT(OR(N24="SP 25",N24="SP 25",N24="PVDF 25",N24="PVDF 35",N24="PUR 50",N24="PVCF 150",N24="HPS 200",N24="PRISMA",N24="PRISMA ELEMENTS",N24="Inox 304",N24="Inox 316L",N24="Inox 316"))</formula>
    </cfRule>
  </conditionalFormatting>
  <conditionalFormatting sqref="P24:P34">
    <cfRule type="expression" dxfId="189" priority="10">
      <formula>NOT(OR(P24="S",P24="V",P24="V2",P24="G",P24="M2"))</formula>
    </cfRule>
  </conditionalFormatting>
  <conditionalFormatting sqref="S34">
    <cfRule type="expression" dxfId="188" priority="1">
      <formula>OR(S34="")</formula>
    </cfRule>
  </conditionalFormatting>
  <dataValidations count="10">
    <dataValidation type="list" allowBlank="1" sqref="E24:E34" xr:uid="{FEF8DC4D-41AA-488B-9905-30C522186B61}">
      <formula1>"50,60,80,100,120,133,150,172,200,220,240,250"</formula1>
    </dataValidation>
    <dataValidation type="whole" errorStyle="information" allowBlank="1" errorTitle="Wrong length" error="Insert length (whole number)_x000a_2000 to 14000 mm" sqref="D24:D34" xr:uid="{DD4AFF0E-CE45-4EB2-B9B5-AB63EFAC36EC}">
      <formula1>2000</formula1>
      <formula2>14000</formula2>
    </dataValidation>
    <dataValidation type="whole" errorStyle="information" allowBlank="1" errorTitle="Wrong module" error="Insert module M [mm] (whole number):_x000a_600 mm to 1200 mm_x000a_1000 mm standard module_x000a_1200 mm standard module" sqref="F24:F34" xr:uid="{DF9033AC-78D8-43B1-8D5E-6AC924A57292}">
      <formula1>600</formula1>
      <formula2>1200</formula2>
    </dataValidation>
    <dataValidation type="list" allowBlank="1" sqref="H24:H34" xr:uid="{76217EF6-9B24-4A55-A2D2-FC8B89701E65}">
      <formula1>"Power T,Power S,Perform R,Perform C"</formula1>
    </dataValidation>
    <dataValidation type="list" allowBlank="1" sqref="L24:L34" xr:uid="{A077B575-636F-40C7-9C66-980D2547CD72}">
      <formula1>"S,V,V2,G,M,M3,M8"</formula1>
    </dataValidation>
    <dataValidation type="list" allowBlank="1" sqref="P24:P34" xr:uid="{69EBF4DB-CADE-4400-9147-945D440951D6}">
      <formula1>"S,V,V2,G,M2"</formula1>
    </dataValidation>
    <dataValidation type="whole" operator="greaterThanOrEqual" allowBlank="1" sqref="C24:C34" xr:uid="{07D0D75C-8CBD-4254-880A-84BC072B11D3}">
      <formula1>0</formula1>
    </dataValidation>
    <dataValidation type="list" allowBlank="1" sqref="J24:J34 N24:N34" xr:uid="{0863725A-42FB-4EA6-BF00-685BDE68D5F4}">
      <formula1>"SP 25,SP 25,PVDF 25,PVDF 35,PUR 50,PVCF 150,HPS 200,PRISMA,PRISMA ELEMENTS,Inox 304,Inox 316L,Inox 316"</formula1>
    </dataValidation>
    <dataValidation type="list" allowBlank="1" sqref="G24:G34" xr:uid="{7EFE58AF-62E3-4BFF-B13D-44B1A9A6EC13}">
      <formula1>"FTV"</formula1>
    </dataValidation>
    <dataValidation type="list" allowBlank="1" showInputMessage="1" showErrorMessage="1" sqref="S24:S34" xr:uid="{A067A935-0F1F-4DD4-93BF-4F7FEDFE1E7F}">
      <formula1>"Priority A, Priority B, Priority C"</formula1>
    </dataValidation>
  </dataValidations>
  <hyperlinks>
    <hyperlink ref="B56" r:id="rId1" tooltip="Download" display="https://www.trimo-group.com/files/downloads/Trimoterm Fireproof Panels Brochure.pdf" xr:uid="{571A29DA-E78B-43A9-B45C-D9F4C7EF6792}"/>
    <hyperlink ref="B58" r:id="rId2" display="pack" xr:uid="{E1EB70F0-3235-4E77-8F2F-7EC47D0BA162}"/>
    <hyperlink ref="B54" r:id="rId3" tooltip="Download" display="https://www.trimo-group.com/files/downloads/Trimoterm Technical Specification.pdf" xr:uid="{3EFDF0AA-3071-4780-9AA2-1E10B5554320}"/>
    <hyperlink ref="B55" r:id="rId4" xr:uid="{3B35498B-9A74-41DA-803E-0B632CC2EED8}"/>
  </hyperlinks>
  <pageMargins left="0.39370078740157483" right="0.39370078740157483" top="0.39370078740157483" bottom="0.39370078740157483" header="0.31496062992125984" footer="0.31496062992125984"/>
  <pageSetup paperSize="9" scale="56" pageOrder="overThenDown" orientation="landscape" r:id="rId5"/>
  <ignoredErrors>
    <ignoredError sqref="A2:B2 A4:XFD4 A3:B3 D3 F3:XFD3 A57:XFD57 A54 C54:XFD54 A55 C55:XFD55 A56 C56:XFD56 A59:XFD1048576 A58 C58:XFD58 A39:XFD39 B38:XFD38 A51:XFD51 A45 D45:I45 A46 D46:I46 A47 D47:L47 A48 D48:N48 A49 D49:XFD49 B43:XFD43 B42:I42 A1:B1 D1:XFD1 D2:XFD2 A10:XFD11 B5:F5 B6:XFD6 B7:XFD7 B8:XFD8 B9:XFD9 A16:F16 B12:XFD12 B13:XFD13 B14:XFD14 A18:XFD20 B17:F17 A22:XFD22 B21:C21 E21:F21 H21 A36:XFD37 J21:L21 N21:P21 T21:XFD21 T23:XFD23 A24:F24 H24:XFD24 A25:F25 H25:XFD25 A26:F26 H26:XFD26 A27:F27 H27:XFD27 A28:F28 H28:XFD28 A29:F29 H29:XFD29 A30:F30 H30:XFD30 A31:F31 H31:XFD31 A32:F32 H32:XFD32 A33:F33 H33:XFD33 C34:F34 I34 A44:K44 M44:N44 M34 R34 Q44:XFD44 T34:XFD34 A35:P35 R35:XFD35 A41:I41 B40:XFD40 A53:I53 B52:I52 Q46:XFD46 H5:XFD5 A15:F15 H15:XFD15 H16:XFD16 H17:XFD17 K41:XFD41 K42:XFD42 Q47:XFD47 Q48:XFD48 A50:I50 K50:XFD50 K52:L52 N52:XFD52 K53:L53 N53:XFD53 Q45:XFD45" unlockedFormula="1"/>
  </ignoredErrors>
  <drawing r:id="rId6"/>
  <legacyDrawing r:id="rId7"/>
  <tableParts count="1">
    <tablePart r:id="rId8"/>
  </tableParts>
  <extLst>
    <ext xmlns:x14="http://schemas.microsoft.com/office/spreadsheetml/2009/9/main" uri="{78C0D931-6437-407d-A8EE-F0AAD7539E65}">
      <x14:conditionalFormattings>
        <x14:conditionalFormatting xmlns:xm="http://schemas.microsoft.com/office/excel/2006/main">
          <x14:cfRule type="expression" priority="5" id="{00000000-000E-0000-0100-000004000000}">
            <xm:f>COUNTIF(List_Values!$A$2:$A$11,I24)=0</xm:f>
            <x14:dxf>
              <fill>
                <patternFill patternType="solid">
                  <bgColor rgb="FFFFC7CE"/>
                </patternFill>
              </fill>
            </x14:dxf>
          </x14:cfRule>
          <xm:sqref>I24:I34</xm:sqref>
        </x14:conditionalFormatting>
        <x14:conditionalFormatting xmlns:xm="http://schemas.microsoft.com/office/excel/2006/main">
          <x14:cfRule type="expression" priority="6" id="{00000000-000E-0000-0100-000005000000}">
            <xm:f>COUNTIF(List_Values!$A$2:$A$11,M24)=0</xm:f>
            <x14:dxf>
              <fill>
                <patternFill patternType="solid">
                  <bgColor rgb="FFFFC7CE"/>
                </patternFill>
              </fill>
            </x14:dxf>
          </x14:cfRule>
          <xm:sqref>M24:M34</xm:sqref>
        </x14:conditionalFormatting>
      </x14:conditionalFormattings>
    </ext>
    <ext xmlns:x14="http://schemas.microsoft.com/office/spreadsheetml/2009/9/main" uri="{CCE6A557-97BC-4b89-ADB6-D9C93CAAB3DF}">
      <x14:dataValidations xmlns:xm="http://schemas.microsoft.com/office/excel/2006/main" count="1">
        <x14:dataValidation type="list" allowBlank="1" xr:uid="{EACDF0AC-02FA-458D-BE1F-D672031E2AE4}">
          <x14:formula1>
            <xm:f>List_Values!$A$2:$A$11</xm:f>
          </x14:formula1>
          <xm:sqref>M24:M34 I24:I34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23FF4-5CC0-41C5-BCFC-D5DAD92B910F}">
  <sheetPr codeName="Sheet31"/>
  <dimension ref="A1:V74"/>
  <sheetViews>
    <sheetView showGridLines="0" zoomScale="85" zoomScaleNormal="85" zoomScaleSheetLayoutView="70" workbookViewId="0">
      <selection activeCell="F39" sqref="F39"/>
    </sheetView>
  </sheetViews>
  <sheetFormatPr defaultRowHeight="14.25" x14ac:dyDescent="0.2"/>
  <cols>
    <col min="1" max="1" width="17.625" style="45" customWidth="1"/>
    <col min="2" max="2" width="14.625" style="45" customWidth="1"/>
    <col min="3" max="6" width="10.125" style="45" customWidth="1"/>
    <col min="7" max="9" width="10.625" style="45" customWidth="1"/>
    <col min="10" max="10" width="10.125" style="45" customWidth="1"/>
    <col min="11" max="11" width="10.75" style="45" customWidth="1"/>
    <col min="12" max="12" width="10.625" style="45" customWidth="1"/>
    <col min="13" max="14" width="12.625" style="45" customWidth="1"/>
    <col min="15" max="16" width="10.625" style="45" customWidth="1"/>
    <col min="17" max="18" width="12.625" style="45" customWidth="1"/>
    <col min="19" max="19" width="10.625" style="45" customWidth="1"/>
    <col min="20" max="20" width="24.625" style="45" customWidth="1"/>
    <col min="21" max="21" width="10.625" style="45" customWidth="1"/>
    <col min="22" max="16384" width="9" style="45"/>
  </cols>
  <sheetData>
    <row r="1" spans="1:21" s="72" customFormat="1" ht="15.75" x14ac:dyDescent="0.25">
      <c r="B1" s="73"/>
      <c r="C1" s="74" t="s">
        <v>162</v>
      </c>
    </row>
    <row r="2" spans="1:21" s="72" customFormat="1" ht="26.25" x14ac:dyDescent="0.4">
      <c r="A2" s="75"/>
      <c r="B2" s="73"/>
      <c r="C2" s="76" t="s">
        <v>169</v>
      </c>
    </row>
    <row r="3" spans="1:21" s="72" customFormat="1" ht="15.75" x14ac:dyDescent="0.25">
      <c r="A3" s="75"/>
      <c r="B3" s="73"/>
      <c r="C3" s="77" t="s">
        <v>16</v>
      </c>
      <c r="D3" s="78" t="str" cm="1">
        <f t="array" ref="D3">LOOKUP(2,1/(Updates!A:A&lt;&gt;""),Updates!A:A)</f>
        <v>1.4</v>
      </c>
      <c r="E3" s="89" t="s">
        <v>151</v>
      </c>
    </row>
    <row r="4" spans="1:21" s="72" customFormat="1" ht="14.25" customHeight="1" x14ac:dyDescent="0.25">
      <c r="H4" s="75"/>
    </row>
    <row r="5" spans="1:21" ht="15" x14ac:dyDescent="0.25">
      <c r="A5" s="79" t="s">
        <v>76</v>
      </c>
      <c r="B5" s="80" t="str">
        <f>IF('FTV Fassadenpaneel'!B5=0,"",'FTV Fassadenpaneel'!B5)</f>
        <v/>
      </c>
      <c r="C5" s="81"/>
    </row>
    <row r="6" spans="1:21" ht="15" x14ac:dyDescent="0.25">
      <c r="A6" s="79" t="s">
        <v>77</v>
      </c>
      <c r="B6" s="80" t="str">
        <f>IF('FTV Fassadenpaneel'!B6=0,"",'FTV Fassadenpaneel'!B6)</f>
        <v/>
      </c>
      <c r="C6" s="81"/>
    </row>
    <row r="7" spans="1:21" ht="15" x14ac:dyDescent="0.25">
      <c r="A7" s="79" t="s">
        <v>78</v>
      </c>
      <c r="B7" s="80" t="str">
        <f>IF('FTV Fassadenpaneel'!B7=0,"",'FTV Fassadenpaneel'!B7)</f>
        <v/>
      </c>
      <c r="C7" s="81"/>
    </row>
    <row r="8" spans="1:21" ht="15" x14ac:dyDescent="0.25">
      <c r="A8" s="79" t="s">
        <v>58</v>
      </c>
      <c r="B8" s="80" t="str">
        <f>IF('FTV Fassadenpaneel'!B8=0,"",'FTV Fassadenpaneel'!B8)</f>
        <v/>
      </c>
      <c r="C8" s="81"/>
    </row>
    <row r="9" spans="1:21" ht="15" x14ac:dyDescent="0.25">
      <c r="A9" s="79" t="s">
        <v>59</v>
      </c>
      <c r="B9" s="80" t="str">
        <f>IF('FTV Fassadenpaneel'!B9=0,"",'FTV Fassadenpaneel'!B9)</f>
        <v/>
      </c>
      <c r="C9" s="81"/>
    </row>
    <row r="10" spans="1:21" ht="14.25" customHeight="1" x14ac:dyDescent="0.2"/>
    <row r="11" spans="1:21" x14ac:dyDescent="0.2">
      <c r="T11" s="71"/>
      <c r="U11" s="71"/>
    </row>
    <row r="12" spans="1:21" ht="15" x14ac:dyDescent="0.25">
      <c r="A12" s="79" t="s">
        <v>164</v>
      </c>
      <c r="B12" s="80" t="str">
        <f>IF('FTV Fassadenpaneel'!B12=0,"",'FTV Fassadenpaneel'!B12)</f>
        <v/>
      </c>
      <c r="C12" s="82"/>
      <c r="T12" s="71"/>
      <c r="U12" s="71"/>
    </row>
    <row r="13" spans="1:21" ht="15" x14ac:dyDescent="0.25">
      <c r="A13" s="79" t="s">
        <v>79</v>
      </c>
      <c r="B13" s="80" t="str">
        <f>IF('FTV Fassadenpaneel'!B13=0,"",'FTV Fassadenpaneel'!B13)</f>
        <v/>
      </c>
      <c r="C13" s="82"/>
      <c r="M13" s="49"/>
      <c r="T13" s="71"/>
      <c r="U13" s="71"/>
    </row>
    <row r="14" spans="1:21" ht="15" x14ac:dyDescent="0.25">
      <c r="A14" s="79" t="s">
        <v>60</v>
      </c>
      <c r="B14" s="80" t="str">
        <f>IF('FTV Fassadenpaneel'!B14=0,"",'FTV Fassadenpaneel'!B14)</f>
        <v/>
      </c>
      <c r="C14" s="82"/>
      <c r="T14" s="71"/>
      <c r="U14" s="71"/>
    </row>
    <row r="15" spans="1:21" ht="14.25" customHeight="1" x14ac:dyDescent="0.2">
      <c r="O15" s="137" t="s">
        <v>150</v>
      </c>
      <c r="P15" s="137"/>
      <c r="Q15" s="137"/>
    </row>
    <row r="16" spans="1:21" x14ac:dyDescent="0.2">
      <c r="O16" s="137"/>
      <c r="P16" s="137"/>
      <c r="Q16" s="137"/>
    </row>
    <row r="17" spans="1:22" ht="15" x14ac:dyDescent="0.25">
      <c r="A17" s="79" t="s">
        <v>61</v>
      </c>
      <c r="B17" s="80" t="str">
        <f>IF('FTV Fassadenpaneel'!B17=0,"",'FTV Fassadenpaneel'!B17)</f>
        <v/>
      </c>
      <c r="C17" s="82"/>
      <c r="O17" s="137"/>
      <c r="P17" s="137"/>
      <c r="Q17" s="137"/>
    </row>
    <row r="18" spans="1:22" x14ac:dyDescent="0.2">
      <c r="O18" s="137"/>
      <c r="P18" s="137"/>
      <c r="Q18" s="137"/>
    </row>
    <row r="19" spans="1:22" x14ac:dyDescent="0.2">
      <c r="O19" s="132"/>
      <c r="P19" s="132"/>
      <c r="Q19" s="132"/>
    </row>
    <row r="21" spans="1:22" s="72" customFormat="1" ht="15.75" customHeight="1" x14ac:dyDescent="0.2">
      <c r="A21" s="136" t="s">
        <v>165</v>
      </c>
      <c r="B21" s="136"/>
      <c r="C21" s="136"/>
      <c r="D21" s="136" t="s">
        <v>104</v>
      </c>
      <c r="E21" s="136"/>
      <c r="F21" s="136"/>
      <c r="G21" s="136" t="s">
        <v>166</v>
      </c>
      <c r="H21" s="136"/>
      <c r="I21" s="136"/>
      <c r="J21" s="136" t="s">
        <v>167</v>
      </c>
      <c r="K21" s="136"/>
      <c r="L21" s="133" t="s">
        <v>80</v>
      </c>
      <c r="M21" s="134"/>
      <c r="N21" s="134"/>
      <c r="O21" s="135"/>
      <c r="P21" s="133" t="s">
        <v>81</v>
      </c>
      <c r="Q21" s="134"/>
      <c r="R21" s="134"/>
      <c r="S21" s="135"/>
      <c r="T21" s="83" t="s">
        <v>82</v>
      </c>
      <c r="U21" s="83" t="s">
        <v>83</v>
      </c>
      <c r="V21" s="83" t="s">
        <v>84</v>
      </c>
    </row>
    <row r="22" spans="1:22" ht="3" customHeight="1" x14ac:dyDescent="0.25">
      <c r="A22" s="50"/>
      <c r="B22" s="50"/>
      <c r="C22" s="50"/>
      <c r="D22" s="50"/>
      <c r="E22" s="50"/>
      <c r="F22" s="50"/>
      <c r="G22" s="50"/>
      <c r="H22" s="50"/>
      <c r="I22" s="50"/>
      <c r="J22" s="50"/>
      <c r="K22" s="50"/>
      <c r="L22" s="50"/>
      <c r="M22" s="50"/>
      <c r="N22" s="50"/>
      <c r="O22" s="50"/>
      <c r="P22" s="50"/>
      <c r="Q22" s="50"/>
      <c r="R22" s="50"/>
      <c r="S22" s="50"/>
      <c r="T22" s="50"/>
      <c r="U22" s="50"/>
      <c r="V22" s="103"/>
    </row>
    <row r="23" spans="1:22" s="72" customFormat="1" ht="45" x14ac:dyDescent="0.2">
      <c r="A23" s="84" t="s">
        <v>85</v>
      </c>
      <c r="B23" s="85" t="s">
        <v>4</v>
      </c>
      <c r="C23" s="85" t="s">
        <v>86</v>
      </c>
      <c r="D23" s="85" t="s">
        <v>7</v>
      </c>
      <c r="E23" s="85" t="s">
        <v>8</v>
      </c>
      <c r="F23" s="85" t="s">
        <v>105</v>
      </c>
      <c r="G23" s="85" t="s">
        <v>170</v>
      </c>
      <c r="H23" s="85" t="s">
        <v>88</v>
      </c>
      <c r="I23" s="85" t="s">
        <v>62</v>
      </c>
      <c r="J23" s="85" t="s">
        <v>167</v>
      </c>
      <c r="K23" s="85" t="s">
        <v>89</v>
      </c>
      <c r="L23" s="85" t="s">
        <v>90</v>
      </c>
      <c r="M23" s="85" t="s">
        <v>91</v>
      </c>
      <c r="N23" s="85" t="s">
        <v>92</v>
      </c>
      <c r="O23" s="85" t="s">
        <v>93</v>
      </c>
      <c r="P23" s="85" t="s">
        <v>94</v>
      </c>
      <c r="Q23" s="85" t="s">
        <v>95</v>
      </c>
      <c r="R23" s="85" t="s">
        <v>96</v>
      </c>
      <c r="S23" s="85" t="s">
        <v>97</v>
      </c>
      <c r="T23" s="85" t="s">
        <v>82</v>
      </c>
      <c r="U23" s="86" t="s">
        <v>98</v>
      </c>
      <c r="V23" s="85" t="s">
        <v>84</v>
      </c>
    </row>
    <row r="24" spans="1:22" x14ac:dyDescent="0.2">
      <c r="A24" s="18"/>
      <c r="B24" s="4"/>
      <c r="C24" s="4"/>
      <c r="D24" s="5"/>
      <c r="E24" s="5"/>
      <c r="F24" s="5"/>
      <c r="G24" s="8">
        <f>D24+E24</f>
        <v>0</v>
      </c>
      <c r="H24" s="4"/>
      <c r="I24" s="6"/>
      <c r="J24" s="4" t="s">
        <v>0</v>
      </c>
      <c r="K24" s="4"/>
      <c r="L24" s="13"/>
      <c r="M24" s="4"/>
      <c r="N24" s="4"/>
      <c r="O24" s="4"/>
      <c r="P24" s="12"/>
      <c r="Q24" s="4"/>
      <c r="R24" s="4"/>
      <c r="S24" s="4"/>
      <c r="T24" s="7"/>
      <c r="U24" s="19">
        <f>C24*G24/1000*I24/1000</f>
        <v>0</v>
      </c>
      <c r="V24" s="96"/>
    </row>
    <row r="25" spans="1:22" x14ac:dyDescent="0.2">
      <c r="A25" s="18"/>
      <c r="B25" s="4"/>
      <c r="C25" s="4"/>
      <c r="D25" s="5"/>
      <c r="E25" s="5"/>
      <c r="F25" s="5"/>
      <c r="G25" s="8">
        <f t="shared" ref="G25:G26" si="0">D25+E25</f>
        <v>0</v>
      </c>
      <c r="H25" s="4"/>
      <c r="I25" s="6"/>
      <c r="J25" s="4" t="s">
        <v>0</v>
      </c>
      <c r="K25" s="4"/>
      <c r="L25" s="13"/>
      <c r="M25" s="4"/>
      <c r="N25" s="4"/>
      <c r="O25" s="4"/>
      <c r="P25" s="13"/>
      <c r="Q25" s="4"/>
      <c r="R25" s="4"/>
      <c r="S25" s="4"/>
      <c r="T25" s="7"/>
      <c r="U25" s="19">
        <f>C25*G25/1000*I25/1000</f>
        <v>0</v>
      </c>
      <c r="V25" s="96"/>
    </row>
    <row r="26" spans="1:22" x14ac:dyDescent="0.2">
      <c r="A26" s="18"/>
      <c r="B26" s="4"/>
      <c r="C26" s="4"/>
      <c r="D26" s="5"/>
      <c r="E26" s="5"/>
      <c r="F26" s="5"/>
      <c r="G26" s="8">
        <f t="shared" si="0"/>
        <v>0</v>
      </c>
      <c r="H26" s="4"/>
      <c r="I26" s="6"/>
      <c r="J26" s="4" t="s">
        <v>0</v>
      </c>
      <c r="K26" s="4"/>
      <c r="L26" s="13"/>
      <c r="M26" s="4"/>
      <c r="N26" s="4"/>
      <c r="O26" s="4"/>
      <c r="P26" s="13"/>
      <c r="Q26" s="4"/>
      <c r="R26" s="4"/>
      <c r="S26" s="4"/>
      <c r="T26" s="7"/>
      <c r="U26" s="19">
        <f>C26*G26/1000*I26/1000</f>
        <v>0</v>
      </c>
      <c r="V26" s="96"/>
    </row>
    <row r="27" spans="1:22" x14ac:dyDescent="0.2">
      <c r="A27" s="18"/>
      <c r="B27" s="4"/>
      <c r="C27" s="4"/>
      <c r="D27" s="5"/>
      <c r="E27" s="5"/>
      <c r="F27" s="5"/>
      <c r="G27" s="8">
        <f>D27+E27</f>
        <v>0</v>
      </c>
      <c r="H27" s="4"/>
      <c r="I27" s="6"/>
      <c r="J27" s="4" t="s">
        <v>0</v>
      </c>
      <c r="K27" s="4"/>
      <c r="L27" s="13"/>
      <c r="M27" s="4"/>
      <c r="N27" s="4"/>
      <c r="O27" s="4"/>
      <c r="P27" s="13"/>
      <c r="Q27" s="4"/>
      <c r="R27" s="4"/>
      <c r="S27" s="4"/>
      <c r="T27" s="7"/>
      <c r="U27" s="19">
        <f>C27*G27/1000*I27/1000</f>
        <v>0</v>
      </c>
      <c r="V27" s="96"/>
    </row>
    <row r="28" spans="1:22" x14ac:dyDescent="0.2">
      <c r="A28" s="18"/>
      <c r="B28" s="4"/>
      <c r="C28" s="4"/>
      <c r="D28" s="5"/>
      <c r="E28" s="5"/>
      <c r="F28" s="5"/>
      <c r="G28" s="8">
        <f t="shared" ref="G28:G32" si="1">D28+E28</f>
        <v>0</v>
      </c>
      <c r="H28" s="4"/>
      <c r="I28" s="6"/>
      <c r="J28" s="4" t="s">
        <v>0</v>
      </c>
      <c r="K28" s="4"/>
      <c r="L28" s="13"/>
      <c r="M28" s="4"/>
      <c r="N28" s="4"/>
      <c r="O28" s="4"/>
      <c r="P28" s="13"/>
      <c r="Q28" s="4"/>
      <c r="R28" s="4"/>
      <c r="S28" s="4"/>
      <c r="T28" s="7"/>
      <c r="U28" s="19">
        <f t="shared" ref="U28:U32" si="2">C28*G28/1000*I28/1000</f>
        <v>0</v>
      </c>
      <c r="V28" s="96"/>
    </row>
    <row r="29" spans="1:22" x14ac:dyDescent="0.2">
      <c r="A29" s="18"/>
      <c r="B29" s="4"/>
      <c r="C29" s="4"/>
      <c r="D29" s="5"/>
      <c r="E29" s="5"/>
      <c r="F29" s="5"/>
      <c r="G29" s="8">
        <f t="shared" si="1"/>
        <v>0</v>
      </c>
      <c r="H29" s="4"/>
      <c r="I29" s="6"/>
      <c r="J29" s="4" t="s">
        <v>0</v>
      </c>
      <c r="K29" s="4"/>
      <c r="L29" s="13"/>
      <c r="M29" s="4"/>
      <c r="N29" s="4"/>
      <c r="O29" s="4"/>
      <c r="P29" s="13"/>
      <c r="Q29" s="4"/>
      <c r="R29" s="4"/>
      <c r="S29" s="4"/>
      <c r="T29" s="7"/>
      <c r="U29" s="19">
        <f t="shared" si="2"/>
        <v>0</v>
      </c>
      <c r="V29" s="96"/>
    </row>
    <row r="30" spans="1:22" x14ac:dyDescent="0.2">
      <c r="A30" s="18"/>
      <c r="B30" s="4"/>
      <c r="C30" s="4"/>
      <c r="D30" s="5"/>
      <c r="E30" s="5"/>
      <c r="F30" s="5"/>
      <c r="G30" s="8">
        <f t="shared" si="1"/>
        <v>0</v>
      </c>
      <c r="H30" s="4"/>
      <c r="I30" s="6"/>
      <c r="J30" s="4" t="s">
        <v>0</v>
      </c>
      <c r="K30" s="4"/>
      <c r="L30" s="13"/>
      <c r="M30" s="4"/>
      <c r="N30" s="4"/>
      <c r="O30" s="4"/>
      <c r="P30" s="13"/>
      <c r="Q30" s="4"/>
      <c r="R30" s="4"/>
      <c r="S30" s="4"/>
      <c r="T30" s="7"/>
      <c r="U30" s="19">
        <f t="shared" si="2"/>
        <v>0</v>
      </c>
      <c r="V30" s="96"/>
    </row>
    <row r="31" spans="1:22" x14ac:dyDescent="0.2">
      <c r="A31" s="18"/>
      <c r="B31" s="4"/>
      <c r="C31" s="4"/>
      <c r="D31" s="5"/>
      <c r="E31" s="5"/>
      <c r="F31" s="5"/>
      <c r="G31" s="8">
        <f t="shared" si="1"/>
        <v>0</v>
      </c>
      <c r="H31" s="4"/>
      <c r="I31" s="6"/>
      <c r="J31" s="4" t="s">
        <v>0</v>
      </c>
      <c r="K31" s="4"/>
      <c r="L31" s="13"/>
      <c r="M31" s="4"/>
      <c r="N31" s="4"/>
      <c r="O31" s="4"/>
      <c r="P31" s="13"/>
      <c r="Q31" s="4"/>
      <c r="R31" s="4"/>
      <c r="S31" s="4"/>
      <c r="T31" s="7"/>
      <c r="U31" s="19">
        <f t="shared" si="2"/>
        <v>0</v>
      </c>
      <c r="V31" s="96"/>
    </row>
    <row r="32" spans="1:22" x14ac:dyDescent="0.2">
      <c r="A32" s="18"/>
      <c r="B32" s="4"/>
      <c r="C32" s="4"/>
      <c r="D32" s="5"/>
      <c r="E32" s="5"/>
      <c r="F32" s="5"/>
      <c r="G32" s="8">
        <f t="shared" si="1"/>
        <v>0</v>
      </c>
      <c r="H32" s="4"/>
      <c r="I32" s="6"/>
      <c r="J32" s="4" t="s">
        <v>0</v>
      </c>
      <c r="K32" s="4"/>
      <c r="L32" s="13"/>
      <c r="M32" s="4"/>
      <c r="N32" s="4"/>
      <c r="O32" s="4"/>
      <c r="P32" s="13"/>
      <c r="Q32" s="4"/>
      <c r="R32" s="4"/>
      <c r="S32" s="4"/>
      <c r="T32" s="7"/>
      <c r="U32" s="19">
        <f t="shared" si="2"/>
        <v>0</v>
      </c>
      <c r="V32" s="96"/>
    </row>
    <row r="33" spans="1:22" x14ac:dyDescent="0.2">
      <c r="A33" s="20" t="s">
        <v>99</v>
      </c>
      <c r="B33" s="21" t="s">
        <v>2</v>
      </c>
      <c r="C33" s="21">
        <v>0</v>
      </c>
      <c r="D33" s="22">
        <v>1000</v>
      </c>
      <c r="E33" s="22">
        <v>1000</v>
      </c>
      <c r="F33" s="22">
        <v>90</v>
      </c>
      <c r="G33" s="35">
        <f>D33+E33</f>
        <v>2000</v>
      </c>
      <c r="H33" s="21">
        <v>150</v>
      </c>
      <c r="I33" s="23">
        <v>1000</v>
      </c>
      <c r="J33" s="21" t="s">
        <v>0</v>
      </c>
      <c r="K33" s="21" t="s">
        <v>3</v>
      </c>
      <c r="L33" s="24">
        <v>0.6</v>
      </c>
      <c r="M33" s="21" t="s">
        <v>15</v>
      </c>
      <c r="N33" s="21" t="s">
        <v>14</v>
      </c>
      <c r="O33" s="21" t="s">
        <v>5</v>
      </c>
      <c r="P33" s="24">
        <v>0.5</v>
      </c>
      <c r="Q33" s="21" t="s">
        <v>15</v>
      </c>
      <c r="R33" s="21" t="s">
        <v>14</v>
      </c>
      <c r="S33" s="21" t="s">
        <v>13</v>
      </c>
      <c r="T33" s="25" t="s">
        <v>100</v>
      </c>
      <c r="U33" s="26">
        <f>C33*G33/1000*I33/1000</f>
        <v>0</v>
      </c>
      <c r="V33" s="25" t="s">
        <v>101</v>
      </c>
    </row>
    <row r="34" spans="1:22" x14ac:dyDescent="0.2">
      <c r="A34" s="27"/>
      <c r="B34" s="28"/>
      <c r="C34" s="28"/>
      <c r="D34" s="29"/>
      <c r="E34" s="29"/>
      <c r="F34" s="29"/>
      <c r="G34" s="37"/>
      <c r="H34" s="28"/>
      <c r="I34" s="28"/>
      <c r="J34" s="28"/>
      <c r="K34" s="28"/>
      <c r="L34" s="28"/>
      <c r="M34" s="28"/>
      <c r="N34" s="28"/>
      <c r="O34" s="28"/>
      <c r="P34" s="28"/>
      <c r="Q34" s="28"/>
      <c r="R34" s="28"/>
      <c r="S34" s="28"/>
      <c r="T34" s="38" t="s">
        <v>1</v>
      </c>
      <c r="U34" s="30">
        <f>SUBTOTAL(109,Table2[Gesamt
Q×L×M '[m2']])</f>
        <v>0</v>
      </c>
      <c r="V34" s="28"/>
    </row>
    <row r="35" spans="1:22" x14ac:dyDescent="0.2">
      <c r="A35" s="49"/>
      <c r="C35" s="51"/>
      <c r="T35" s="52"/>
      <c r="U35" s="53"/>
    </row>
    <row r="38" spans="1:22" ht="15" x14ac:dyDescent="0.25">
      <c r="A38" s="46" t="s">
        <v>70</v>
      </c>
    </row>
    <row r="39" spans="1:22" ht="14.25" customHeight="1" x14ac:dyDescent="0.2"/>
    <row r="40" spans="1:22" ht="14.25" customHeight="1" x14ac:dyDescent="0.25">
      <c r="A40" s="45" t="s">
        <v>102</v>
      </c>
      <c r="U40" s="54"/>
    </row>
    <row r="41" spans="1:22" ht="14.25" customHeight="1" x14ac:dyDescent="0.25">
      <c r="U41" s="54"/>
    </row>
    <row r="42" spans="1:22" ht="14.25" customHeight="1" x14ac:dyDescent="0.25">
      <c r="A42" s="45" t="s">
        <v>160</v>
      </c>
      <c r="U42" s="54"/>
    </row>
    <row r="43" spans="1:22" ht="14.25" customHeight="1" x14ac:dyDescent="0.25">
      <c r="A43" s="45" t="s">
        <v>168</v>
      </c>
      <c r="U43" s="54"/>
    </row>
    <row r="44" spans="1:22" ht="14.25" customHeight="1" x14ac:dyDescent="0.25">
      <c r="U44" s="54"/>
    </row>
    <row r="45" spans="1:22" ht="14.25" customHeight="1" x14ac:dyDescent="0.25">
      <c r="B45" s="47" t="s">
        <v>72</v>
      </c>
      <c r="C45" s="45" t="s">
        <v>73</v>
      </c>
      <c r="U45" s="54"/>
    </row>
    <row r="46" spans="1:22" ht="14.25" customHeight="1" x14ac:dyDescent="0.25">
      <c r="B46" s="7" t="s">
        <v>54</v>
      </c>
      <c r="C46" s="55" t="s">
        <v>74</v>
      </c>
      <c r="D46" s="55"/>
      <c r="E46" s="55"/>
      <c r="U46" s="54"/>
    </row>
    <row r="47" spans="1:22" ht="14.25" customHeight="1" x14ac:dyDescent="0.25">
      <c r="B47" s="56" t="s">
        <v>54</v>
      </c>
      <c r="C47" s="57" t="s">
        <v>55</v>
      </c>
      <c r="D47" s="57"/>
      <c r="E47" s="57"/>
      <c r="U47" s="54"/>
    </row>
    <row r="48" spans="1:22" ht="14.25" customHeight="1" x14ac:dyDescent="0.25">
      <c r="B48" s="58" t="s">
        <v>54</v>
      </c>
      <c r="C48" s="59" t="s">
        <v>158</v>
      </c>
      <c r="D48" s="59"/>
      <c r="E48" s="59"/>
      <c r="U48" s="54"/>
    </row>
    <row r="49" spans="1:21" ht="14.25" customHeight="1" x14ac:dyDescent="0.25">
      <c r="B49" s="60" t="s">
        <v>159</v>
      </c>
      <c r="C49" s="61" t="s">
        <v>56</v>
      </c>
      <c r="D49" s="61"/>
      <c r="E49" s="61"/>
      <c r="U49" s="54"/>
    </row>
    <row r="50" spans="1:21" ht="15" x14ac:dyDescent="0.25">
      <c r="U50" s="54"/>
    </row>
    <row r="51" spans="1:21" ht="15" x14ac:dyDescent="0.25">
      <c r="A51" s="46" t="s">
        <v>103</v>
      </c>
      <c r="U51" s="54"/>
    </row>
    <row r="53" spans="1:21" ht="15" x14ac:dyDescent="0.25">
      <c r="B53" s="62" t="s">
        <v>206</v>
      </c>
      <c r="U53" s="54"/>
    </row>
    <row r="54" spans="1:21" x14ac:dyDescent="0.2">
      <c r="B54" s="62" t="s">
        <v>207</v>
      </c>
    </row>
    <row r="55" spans="1:21" x14ac:dyDescent="0.2">
      <c r="B55" s="62" t="s">
        <v>208</v>
      </c>
    </row>
    <row r="57" spans="1:21" x14ac:dyDescent="0.2">
      <c r="B57" s="62" t="s">
        <v>209</v>
      </c>
    </row>
    <row r="58" spans="1:21" x14ac:dyDescent="0.2">
      <c r="B58" s="62"/>
    </row>
    <row r="59" spans="1:21" x14ac:dyDescent="0.2">
      <c r="B59" s="62"/>
    </row>
    <row r="60" spans="1:21" ht="15" x14ac:dyDescent="0.25">
      <c r="A60" s="63" t="s">
        <v>106</v>
      </c>
      <c r="B60" s="64"/>
      <c r="C60" s="64"/>
      <c r="D60" s="64"/>
      <c r="E60" s="64"/>
    </row>
    <row r="61" spans="1:21" x14ac:dyDescent="0.2">
      <c r="A61" s="64"/>
      <c r="B61" s="64"/>
      <c r="C61" s="64"/>
      <c r="D61" s="64"/>
      <c r="E61" s="64"/>
    </row>
    <row r="62" spans="1:21" x14ac:dyDescent="0.2">
      <c r="A62" s="64" t="s">
        <v>107</v>
      </c>
      <c r="C62" s="64"/>
      <c r="D62" s="64"/>
      <c r="E62" s="64"/>
      <c r="F62" s="64"/>
    </row>
    <row r="64" spans="1:21" x14ac:dyDescent="0.2">
      <c r="B64" s="65" t="s">
        <v>6</v>
      </c>
      <c r="C64" s="65" t="s">
        <v>7</v>
      </c>
      <c r="D64" s="65" t="s">
        <v>8</v>
      </c>
      <c r="E64" s="65" t="s">
        <v>10</v>
      </c>
      <c r="F64" s="64"/>
    </row>
    <row r="65" spans="2:5" x14ac:dyDescent="0.2">
      <c r="B65" s="66">
        <v>150</v>
      </c>
      <c r="C65" s="66">
        <v>1000</v>
      </c>
      <c r="D65" s="66">
        <v>1000</v>
      </c>
      <c r="E65" s="8">
        <f t="shared" ref="E65" si="3">C65+D65</f>
        <v>2000</v>
      </c>
    </row>
    <row r="66" spans="2:5" x14ac:dyDescent="0.2">
      <c r="B66" s="67" t="s">
        <v>108</v>
      </c>
      <c r="C66" s="67">
        <f>$B$65+150</f>
        <v>300</v>
      </c>
      <c r="D66" s="67">
        <f>$B$65+150</f>
        <v>300</v>
      </c>
      <c r="E66" s="67">
        <f>C66+D66</f>
        <v>600</v>
      </c>
    </row>
    <row r="67" spans="2:5" x14ac:dyDescent="0.2">
      <c r="B67" s="67" t="s">
        <v>63</v>
      </c>
      <c r="C67" s="67">
        <v>1000</v>
      </c>
      <c r="D67" s="67">
        <v>2000</v>
      </c>
      <c r="E67" s="67">
        <f t="shared" ref="E67:E68" si="4">C67+D67</f>
        <v>3000</v>
      </c>
    </row>
    <row r="68" spans="2:5" x14ac:dyDescent="0.2">
      <c r="B68" s="67" t="s">
        <v>63</v>
      </c>
      <c r="C68" s="67">
        <v>2000</v>
      </c>
      <c r="D68" s="67">
        <v>1000</v>
      </c>
      <c r="E68" s="67">
        <f t="shared" si="4"/>
        <v>3000</v>
      </c>
    </row>
    <row r="69" spans="2:5" x14ac:dyDescent="0.2">
      <c r="C69" s="70">
        <f>C66</f>
        <v>300</v>
      </c>
      <c r="D69" s="70">
        <f>D66</f>
        <v>300</v>
      </c>
      <c r="E69" s="70">
        <f t="shared" ref="E69:E74" si="5">C69+D69</f>
        <v>600</v>
      </c>
    </row>
    <row r="70" spans="2:5" x14ac:dyDescent="0.2">
      <c r="C70" s="70">
        <f>C66</f>
        <v>300</v>
      </c>
      <c r="D70" s="70">
        <f>IF(3000-C70&gt;=2000,2000,3000-C70)</f>
        <v>2000</v>
      </c>
      <c r="E70" s="70">
        <f t="shared" si="5"/>
        <v>2300</v>
      </c>
    </row>
    <row r="71" spans="2:5" x14ac:dyDescent="0.2">
      <c r="C71" s="70">
        <f>C67</f>
        <v>1000</v>
      </c>
      <c r="D71" s="70">
        <f>IF(3000-C71&gt;=2000,2000,3000-C71)</f>
        <v>2000</v>
      </c>
      <c r="E71" s="70">
        <f t="shared" si="5"/>
        <v>3000</v>
      </c>
    </row>
    <row r="72" spans="2:5" x14ac:dyDescent="0.2">
      <c r="C72" s="70">
        <f>C68</f>
        <v>2000</v>
      </c>
      <c r="D72" s="70">
        <f>IF(3000-C72&gt;=2000,2000,3000-C72)</f>
        <v>1000</v>
      </c>
      <c r="E72" s="70">
        <f t="shared" si="5"/>
        <v>3000</v>
      </c>
    </row>
    <row r="73" spans="2:5" x14ac:dyDescent="0.2">
      <c r="C73" s="70">
        <f>D70</f>
        <v>2000</v>
      </c>
      <c r="D73" s="70">
        <f>D66</f>
        <v>300</v>
      </c>
      <c r="E73" s="70">
        <f t="shared" si="5"/>
        <v>2300</v>
      </c>
    </row>
    <row r="74" spans="2:5" x14ac:dyDescent="0.2">
      <c r="C74" s="70">
        <f>C66</f>
        <v>300</v>
      </c>
      <c r="D74" s="70">
        <f>D66</f>
        <v>300</v>
      </c>
      <c r="E74" s="70">
        <f t="shared" si="5"/>
        <v>600</v>
      </c>
    </row>
  </sheetData>
  <sheetProtection sheet="1" insertRows="0" deleteRows="0"/>
  <dataConsolidate/>
  <mergeCells count="8">
    <mergeCell ref="O15:Q18"/>
    <mergeCell ref="O19:Q19"/>
    <mergeCell ref="P21:S21"/>
    <mergeCell ref="A21:C21"/>
    <mergeCell ref="G21:I21"/>
    <mergeCell ref="J21:K21"/>
    <mergeCell ref="L21:O21"/>
    <mergeCell ref="D21:F21"/>
  </mergeCells>
  <phoneticPr fontId="4" type="noConversion"/>
  <conditionalFormatting sqref="A24:K32 M24:T32 A33:T33">
    <cfRule type="expression" dxfId="187" priority="5">
      <formula>OR(A24="")</formula>
    </cfRule>
  </conditionalFormatting>
  <conditionalFormatting sqref="B65">
    <cfRule type="expression" dxfId="186" priority="47">
      <formula>NOT(OR(B65=50,B65=60,B65=80,B65=100,B65=120,B65=133,B65=150,B65=172,B65=200,B65=220,B65=240,B65=250))</formula>
    </cfRule>
  </conditionalFormatting>
  <conditionalFormatting sqref="C24:C33">
    <cfRule type="cellIs" dxfId="185" priority="42" operator="lessThan">
      <formula>0</formula>
    </cfRule>
  </conditionalFormatting>
  <conditionalFormatting sqref="C65">
    <cfRule type="expression" dxfId="184" priority="46">
      <formula>NOT(AND(C65&gt;=B65+150,C65&lt;=2000,C65&lt;=3000-D65))</formula>
    </cfRule>
  </conditionalFormatting>
  <conditionalFormatting sqref="D24:D33">
    <cfRule type="expression" dxfId="183" priority="49">
      <formula>NOT(AND(D24&gt;=H24+150,D24&lt;=2000,D24&lt;=3000-E24))</formula>
    </cfRule>
  </conditionalFormatting>
  <conditionalFormatting sqref="D65">
    <cfRule type="expression" dxfId="182" priority="45">
      <formula>NOT(AND(D65&gt;=B65+150,D65&lt;=2000,D65&lt;=3000-C65))</formula>
    </cfRule>
  </conditionalFormatting>
  <conditionalFormatting sqref="E24:E33">
    <cfRule type="expression" dxfId="181" priority="48">
      <formula>NOT(AND(E24&gt;=H24+150,E24&lt;=2000,E24&lt;=3000-D24))</formula>
    </cfRule>
  </conditionalFormatting>
  <conditionalFormatting sqref="E65">
    <cfRule type="expression" dxfId="180" priority="44">
      <formula>NOT(AND(E65&gt;=2*(B65+150),E65&lt;=3000))</formula>
    </cfRule>
  </conditionalFormatting>
  <conditionalFormatting sqref="F24:F33">
    <cfRule type="cellIs" dxfId="179" priority="43" operator="notBetween">
      <formula>75</formula>
      <formula>175</formula>
    </cfRule>
  </conditionalFormatting>
  <conditionalFormatting sqref="G24:G33">
    <cfRule type="expression" dxfId="178" priority="54">
      <formula>NOT(OR(AND(G24&gt;=2*(H24+150),G24&lt;=3000,D24&gt;0,E24&gt;0),G24=0))</formula>
    </cfRule>
  </conditionalFormatting>
  <conditionalFormatting sqref="H24:H33">
    <cfRule type="expression" dxfId="177" priority="8">
      <formula>AND(OR(D24&gt;0,E24&gt;0),H24=0)</formula>
    </cfRule>
    <cfRule type="expression" dxfId="176" priority="35">
      <formula>OR(AND(K24="Power T",OR(H24=220)))</formula>
    </cfRule>
    <cfRule type="expression" dxfId="175" priority="36">
      <formula>OR(AND(K24="Power T",OR(H24=50)),AND(K24="Power S",OR(H24=220,H24=250)),AND(K24="Perform R",OR(H24=50,H24=220,H24=250)),AND(K24="Perform C",OR(H24=220,H24=250)))</formula>
    </cfRule>
    <cfRule type="expression" dxfId="174" priority="37">
      <formula>NOT(OR(H24=50,H24=60,H24=80,H24=100,H24=120,H24=133,H24=150,H24=172,H24=200,H24=220,H24=240,H24=250))</formula>
    </cfRule>
  </conditionalFormatting>
  <conditionalFormatting sqref="I24:I33">
    <cfRule type="cellIs" dxfId="173" priority="53" operator="notBetween">
      <formula>600</formula>
      <formula>1200</formula>
    </cfRule>
  </conditionalFormatting>
  <conditionalFormatting sqref="J24:J33">
    <cfRule type="expression" dxfId="172" priority="34">
      <formula>NOT(OR(J24="FTV",J24=""))</formula>
    </cfRule>
  </conditionalFormatting>
  <conditionalFormatting sqref="K24:K33">
    <cfRule type="expression" dxfId="171" priority="31">
      <formula>OR(AND(K24="Power T",OR(H24=220)))</formula>
    </cfRule>
    <cfRule type="expression" dxfId="170" priority="32">
      <formula>OR(AND(K24="Power T",OR(H24=50)),AND(K24="Power S",OR(H24=220,H24=250)),AND(K24="Perform R",OR(H24=50,H24=220,H24=250)),AND(K24="Perform C",OR(H24=220,H24=250)))</formula>
    </cfRule>
    <cfRule type="expression" dxfId="169" priority="33">
      <formula>NOT(OR(K24="Power T",K24="Power S",K24="Perform R",K24="Perform C"))</formula>
    </cfRule>
  </conditionalFormatting>
  <conditionalFormatting sqref="L24:L32">
    <cfRule type="expression" dxfId="168" priority="2">
      <formula>OR(L24="")</formula>
    </cfRule>
    <cfRule type="expression" dxfId="167" priority="3">
      <formula>AND(O24="G",NOT(OR(L24=0.7,L24=0.75,L24=0.8)))</formula>
    </cfRule>
  </conditionalFormatting>
  <conditionalFormatting sqref="L33">
    <cfRule type="expression" dxfId="165" priority="9">
      <formula>AND(O33="G",NOT(OR(L33=0.7,L33=0.75,L33=0.8)))</formula>
    </cfRule>
    <cfRule type="expression" dxfId="164" priority="40">
      <formula>NOT(OR(L33=0.45,L33=0.5,L33=0.55,L33=0.6,L33=0.63,L33=0.65,L33=0.675,L33=0.7,L33=0.75,L33=0.8))</formula>
    </cfRule>
  </conditionalFormatting>
  <conditionalFormatting sqref="M24:M33">
    <cfRule type="expression" dxfId="163" priority="41">
      <formula>NOT(OR(M24="SP 25",M24="SP 25",M24="PVDF 25",M24="PVDF 35",M24="PUR 50",M24="PVCF 150",M24="HPS 200",M24="PRISMA",M24="PRISMA ELEMENTS",M24="Inox 304",M24="Inox 316L",M24="Inox 316"))</formula>
    </cfRule>
  </conditionalFormatting>
  <conditionalFormatting sqref="O24:O33">
    <cfRule type="expression" dxfId="162" priority="6">
      <formula>AND(O24="G",NOT(OR(L24=0.7,L24=0.75,L24=0.8)))</formula>
    </cfRule>
    <cfRule type="expression" dxfId="161" priority="51">
      <formula>NOT(OR(O24="S",O24="V",O24="V2",O24="G",O24="M",O24="M3",O24="M8"))</formula>
    </cfRule>
  </conditionalFormatting>
  <conditionalFormatting sqref="Q24:Q33">
    <cfRule type="expression" dxfId="159" priority="39">
      <formula>NOT(OR(Q24="SP 25",Q24="SP 25",Q24="PVDF 25",Q24="PVDF 35",Q24="PUR 50",Q24="PVCF 150",Q24="HPS 200",Q24="PRISMA",Q24="PRISMA ELEMENTS",Q24="Inox 304",Q24="Inox 316L",Q24="Inox 316"))</formula>
    </cfRule>
  </conditionalFormatting>
  <conditionalFormatting sqref="S24:S33">
    <cfRule type="expression" dxfId="158" priority="50">
      <formula>NOT(OR(S24="S",S24="V",S24="V2",S24="G",S24="M2"))</formula>
    </cfRule>
  </conditionalFormatting>
  <conditionalFormatting sqref="V33">
    <cfRule type="expression" dxfId="157" priority="1">
      <formula>OR(V33="")</formula>
    </cfRule>
  </conditionalFormatting>
  <dataValidations count="13">
    <dataValidation type="list" allowBlank="1" sqref="S24:S33" xr:uid="{739DFB3D-5E2F-496D-A573-46BC875F970D}">
      <formula1>"S,V,V2,G,M2"</formula1>
    </dataValidation>
    <dataValidation type="list" allowBlank="1" sqref="O24:O33" xr:uid="{B9DB53A2-CC25-4944-AA64-E73986DBEBEF}">
      <formula1>"S,V,V2,G,M,M3,M8"</formula1>
    </dataValidation>
    <dataValidation type="list" allowBlank="1" sqref="K24:K33" xr:uid="{519A5697-31D9-4318-ABFD-A253E7C14FCE}">
      <formula1>"Power T,Power S,Perform R,Perform C"</formula1>
    </dataValidation>
    <dataValidation type="whole" errorStyle="information" allowBlank="1" errorTitle="Wrong module" error="Insert module M [mm] (whole number):_x000a_600 mm to 1200 mm_x000a_1000 mm standard module_x000a_1200 mm standard module" sqref="I24:I33" xr:uid="{FCFE5F92-CC1C-483A-9AE1-876FB2735390}">
      <formula1>600</formula1>
      <formula2>1200</formula2>
    </dataValidation>
    <dataValidation type="list" allowBlank="1" sqref="H24:H33 B65" xr:uid="{8F9D63DD-E2A1-4546-9F60-2B384B245D09}">
      <formula1>"50,60,80,100,120,133,150,172,200,220,240,250"</formula1>
    </dataValidation>
    <dataValidation type="custom" errorStyle="information" allowBlank="1" errorTitle="wrong" sqref="E24:E33" xr:uid="{FED5C46F-A356-45A4-8186-84B015A56D87}">
      <formula1>AND(E24&gt;=H24+150,E24&lt;=2000,E24&lt;=3000-D24)</formula1>
    </dataValidation>
    <dataValidation type="custom" allowBlank="1" sqref="G24:G33" xr:uid="{3394D52F-A65E-47BA-8753-F900A72D40C5}">
      <formula1>AND(G24&gt;=2*(H24+150),G24&lt;=3000)</formula1>
    </dataValidation>
    <dataValidation type="whole" errorStyle="information" allowBlank="1" errorTitle="wrong" sqref="F24:F33" xr:uid="{42C3B1FF-07A6-4893-A23F-4775D42A5003}">
      <formula1>75</formula1>
      <formula2>175</formula2>
    </dataValidation>
    <dataValidation type="whole" operator="greaterThanOrEqual" allowBlank="1" sqref="C24:C33" xr:uid="{9AEDDBA4-F0AD-42B2-BFAA-4FCC0F2B747B}">
      <formula1>0</formula1>
    </dataValidation>
    <dataValidation type="list" allowBlank="1" sqref="M24:M33 Q24:Q33" xr:uid="{743801A5-65F5-4A24-9DAD-E45D8739FE23}">
      <formula1>"SP 25,SP 25,PVDF 25,PVDF 35,PUR 50,PVCF 150,HPS 200,PRISMA,PRISMA ELEMENTS,Inox 304,Inox 316L,Inox 316"</formula1>
    </dataValidation>
    <dataValidation type="list" allowBlank="1" sqref="J24:J32" xr:uid="{34FFC2BF-3870-49AC-9B28-3EE4A51E7B46}">
      <formula1>"FTV"</formula1>
    </dataValidation>
    <dataValidation type="custom" allowBlank="1" sqref="D24:D33" xr:uid="{87C9657D-A158-4F24-86A9-B938966AC91B}">
      <formula1>AND(D24&gt;=H24+150,D24&lt;=2000,D24&lt;=3000-E24)</formula1>
    </dataValidation>
    <dataValidation type="list" allowBlank="1" showInputMessage="1" showErrorMessage="1" sqref="V24:V33" xr:uid="{4C16607A-578B-44DD-AE73-3C916D5AF783}">
      <formula1>"Priority A, Priority B, Priority C"</formula1>
    </dataValidation>
  </dataValidations>
  <pageMargins left="0.39370078740157483" right="0.39370078740157483" top="0.39370078740157483" bottom="0.39370078740157483" header="0.31496062992125984" footer="0.31496062992125984"/>
  <pageSetup paperSize="9" scale="49" pageOrder="overThenDown" orientation="landscape" r:id="rId1"/>
  <ignoredErrors>
    <ignoredError sqref="A2:B2 A4:XFD4 A3:B3 D3 F3:XFD3 A56 A53 C53:XFD53 A54 C54:XFD54 A55 C55:XFD55 A58:XFD59 A57 C57:XFD57 A39:XFD39 B38:XFD38 A50:XFD50 A45 D45:XFD45 A46 D46:XFD46 A47 D47:XFD47 A48 D48:XFD48 A49 D49:XFD49 A44:XFD44 B42:XFD42 A1:B1 D1:XFD1 A10:XFD11 B5:XFD5 B6:XFD6 B7:XFD7 B8:XFD8 B9:XFD9 A16:XFD16 B12:XFD12 B13:XFD13 B14:XFD14 A18:XFD20 B17:XFD17 A22:XFD22 B21:C21 H21:I21 K21 A35:XFD37 M21:O21 Q21:S21 W21:XFD21 W23:XFD23 A24:I24 K24:XFD24 A25:I25 K25:XFD25 A26:I26 K26:XFD26 A27:I27 K27:XFD27 A28:I28 K28:XFD28 A29:I29 K29:XFD29 A30:I30 K30:XFD30 A31:I31 K31:XFD31 A32:I32 K32:XFD32 C33:I33 L33 P33 U33 W33:XFD33 A34:S34 U34:XFD34 A41:XFD41 B40:XFD40 B43:XFD43 A52:XFD52 B51:XFD51 D2:XFD2 E21:F21 A65:XFD65 A64 F64:XFD64 A61:XFD61 B60:XFD60 A63:XFD63 B62:XFD62 A69:XFD1048576 A66 C66:XFD66 A67 C67:XFD67 A68 C68:XFD68 A15:N15 P15:XFD15 C56:XFD56" unlockedFormula="1"/>
  </ignoredErrors>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4" id="{0E753694-4564-4D91-9FF3-F7D6718DF8E3}">
            <xm:f>COUNTIF(List_Values!$A$2:$A$11,L24)=0</xm:f>
            <x14:dxf>
              <fill>
                <patternFill patternType="solid">
                  <bgColor rgb="FFFFC7CE"/>
                </patternFill>
              </fill>
            </x14:dxf>
          </x14:cfRule>
          <xm:sqref>L24:L32</xm:sqref>
        </x14:conditionalFormatting>
        <x14:conditionalFormatting xmlns:xm="http://schemas.microsoft.com/office/excel/2006/main">
          <x14:cfRule type="expression" priority="38" id="{00000000-000E-0000-0200-000022000000}">
            <xm:f>COUNTIF(List_Values!$A$2:$A$11,P24)=0</xm:f>
            <x14:dxf>
              <fill>
                <patternFill patternType="solid">
                  <bgColor rgb="FFFFC7CE"/>
                </patternFill>
              </fill>
            </x14:dxf>
          </x14:cfRule>
          <xm:sqref>P24:P33</xm:sqref>
        </x14:conditionalFormatting>
      </x14:conditionalFormattings>
    </ext>
    <ext xmlns:x14="http://schemas.microsoft.com/office/spreadsheetml/2009/9/main" uri="{CCE6A557-97BC-4b89-ADB6-D9C93CAAB3DF}">
      <x14:dataValidations xmlns:xm="http://schemas.microsoft.com/office/excel/2006/main" count="1">
        <x14:dataValidation type="list" allowBlank="1" xr:uid="{58EA2EF7-3067-4E5A-84A3-857C0B2B5E8D}">
          <x14:formula1>
            <xm:f>List_Values!$A$2:$A$11</xm:f>
          </x14:formula1>
          <xm:sqref>P24:P33 L24:L33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30D46-B0AE-4F37-870B-A6C6BEA2BF78}">
  <sheetPr codeName="Sheet4"/>
  <dimension ref="A1:X67"/>
  <sheetViews>
    <sheetView showGridLines="0" zoomScale="85" zoomScaleNormal="85" zoomScaleSheetLayoutView="70" workbookViewId="0">
      <selection activeCell="B53" sqref="B53:B57"/>
    </sheetView>
  </sheetViews>
  <sheetFormatPr defaultRowHeight="14.25" x14ac:dyDescent="0.2"/>
  <cols>
    <col min="1" max="1" width="17.625" style="45" customWidth="1"/>
    <col min="2" max="2" width="14.625" style="45" customWidth="1"/>
    <col min="3" max="11" width="10.625" style="45" customWidth="1"/>
    <col min="12" max="12" width="11.5" style="45" customWidth="1"/>
    <col min="13" max="13" width="10.75" style="45" customWidth="1"/>
    <col min="14" max="14" width="10.625" style="45" customWidth="1"/>
    <col min="15" max="16" width="12.625" style="45" customWidth="1"/>
    <col min="17" max="18" width="10.625" style="45" customWidth="1"/>
    <col min="19" max="20" width="12.625" style="45" customWidth="1"/>
    <col min="21" max="21" width="10.625" style="45" customWidth="1"/>
    <col min="22" max="22" width="24.625" style="45" customWidth="1"/>
    <col min="23" max="23" width="10.625" style="45" customWidth="1"/>
    <col min="24" max="16384" width="9" style="45"/>
  </cols>
  <sheetData>
    <row r="1" spans="1:23" s="72" customFormat="1" ht="15.75" x14ac:dyDescent="0.25">
      <c r="B1" s="73"/>
      <c r="C1" s="74" t="s">
        <v>162</v>
      </c>
    </row>
    <row r="2" spans="1:23" s="72" customFormat="1" ht="26.25" x14ac:dyDescent="0.4">
      <c r="C2" s="76" t="s">
        <v>171</v>
      </c>
    </row>
    <row r="3" spans="1:23" s="72" customFormat="1" ht="15.75" x14ac:dyDescent="0.25">
      <c r="C3" s="77" t="s">
        <v>16</v>
      </c>
      <c r="D3" s="78" t="str" cm="1">
        <f t="array" ref="D3">LOOKUP(2,1/(Updates!A:A&lt;&gt;""),Updates!A:A)</f>
        <v>1.4</v>
      </c>
      <c r="E3" s="89" t="s">
        <v>151</v>
      </c>
      <c r="G3" s="75"/>
    </row>
    <row r="4" spans="1:23" s="72" customFormat="1" x14ac:dyDescent="0.2"/>
    <row r="5" spans="1:23" ht="15" x14ac:dyDescent="0.25">
      <c r="A5" s="79" t="s">
        <v>76</v>
      </c>
      <c r="B5" s="80" t="str">
        <f>IF('FTV Fassadenpaneel'!B5=0,"",'FTV Fassadenpaneel'!B5)</f>
        <v/>
      </c>
      <c r="C5" s="81"/>
    </row>
    <row r="6" spans="1:23" ht="15" x14ac:dyDescent="0.25">
      <c r="A6" s="79" t="s">
        <v>77</v>
      </c>
      <c r="B6" s="80" t="str">
        <f>IF('FTV Fassadenpaneel'!B6=0,"",'FTV Fassadenpaneel'!B6)</f>
        <v/>
      </c>
      <c r="C6" s="81"/>
    </row>
    <row r="7" spans="1:23" ht="15" x14ac:dyDescent="0.25">
      <c r="A7" s="79" t="s">
        <v>78</v>
      </c>
      <c r="B7" s="80" t="str">
        <f>IF('FTV Fassadenpaneel'!B7=0,"",'FTV Fassadenpaneel'!B7)</f>
        <v/>
      </c>
      <c r="C7" s="81"/>
    </row>
    <row r="8" spans="1:23" ht="15" x14ac:dyDescent="0.25">
      <c r="A8" s="79" t="s">
        <v>58</v>
      </c>
      <c r="B8" s="80" t="str">
        <f>IF('FTV Fassadenpaneel'!B8=0,"",'FTV Fassadenpaneel'!B8)</f>
        <v/>
      </c>
      <c r="C8" s="81"/>
    </row>
    <row r="9" spans="1:23" ht="15" x14ac:dyDescent="0.25">
      <c r="A9" s="79" t="s">
        <v>59</v>
      </c>
      <c r="B9" s="80" t="str">
        <f>IF('FTV Fassadenpaneel'!B9=0,"",'FTV Fassadenpaneel'!B9)</f>
        <v/>
      </c>
      <c r="C9" s="81"/>
    </row>
    <row r="11" spans="1:23" x14ac:dyDescent="0.2">
      <c r="V11" s="71"/>
      <c r="W11" s="71"/>
    </row>
    <row r="12" spans="1:23" ht="15" x14ac:dyDescent="0.25">
      <c r="A12" s="79" t="s">
        <v>164</v>
      </c>
      <c r="B12" s="80" t="str">
        <f>IF('FTV Fassadenpaneel'!B12=0,"",'FTV Fassadenpaneel'!B12)</f>
        <v/>
      </c>
      <c r="C12" s="81"/>
      <c r="V12" s="71"/>
      <c r="W12" s="71"/>
    </row>
    <row r="13" spans="1:23" ht="15" x14ac:dyDescent="0.25">
      <c r="A13" s="79" t="s">
        <v>79</v>
      </c>
      <c r="B13" s="80" t="str">
        <f>IF('FTV Fassadenpaneel'!B13=0,"",'FTV Fassadenpaneel'!B13)</f>
        <v/>
      </c>
      <c r="C13" s="81"/>
      <c r="M13" s="49"/>
      <c r="V13" s="71"/>
      <c r="W13" s="71"/>
    </row>
    <row r="14" spans="1:23" ht="15" x14ac:dyDescent="0.25">
      <c r="A14" s="79" t="s">
        <v>60</v>
      </c>
      <c r="B14" s="80" t="str">
        <f>IF('FTV Fassadenpaneel'!B14=0,"",'FTV Fassadenpaneel'!B14)</f>
        <v/>
      </c>
      <c r="C14" s="81"/>
      <c r="P14" s="137" t="s">
        <v>150</v>
      </c>
      <c r="Q14" s="137"/>
      <c r="R14" s="137"/>
    </row>
    <row r="15" spans="1:23" x14ac:dyDescent="0.2">
      <c r="P15" s="137"/>
      <c r="Q15" s="137"/>
      <c r="R15" s="137"/>
    </row>
    <row r="16" spans="1:23" x14ac:dyDescent="0.2">
      <c r="P16" s="137"/>
      <c r="Q16" s="137"/>
      <c r="R16" s="137"/>
    </row>
    <row r="17" spans="1:24" ht="15" x14ac:dyDescent="0.25">
      <c r="A17" s="79" t="s">
        <v>61</v>
      </c>
      <c r="B17" s="80" t="str">
        <f>IF('FTV Fassadenpaneel'!B17=0,"",'FTV Fassadenpaneel'!B17)</f>
        <v/>
      </c>
      <c r="C17" s="81"/>
      <c r="P17" s="137"/>
      <c r="Q17" s="137"/>
      <c r="R17" s="137"/>
    </row>
    <row r="21" spans="1:24" s="72" customFormat="1" ht="15.75" customHeight="1" x14ac:dyDescent="0.2">
      <c r="A21" s="136" t="s">
        <v>165</v>
      </c>
      <c r="B21" s="136"/>
      <c r="C21" s="136"/>
      <c r="D21" s="136" t="s">
        <v>104</v>
      </c>
      <c r="E21" s="136"/>
      <c r="F21" s="136"/>
      <c r="G21" s="136"/>
      <c r="H21" s="136"/>
      <c r="I21" s="136" t="s">
        <v>166</v>
      </c>
      <c r="J21" s="136"/>
      <c r="K21" s="136"/>
      <c r="L21" s="136" t="s">
        <v>167</v>
      </c>
      <c r="M21" s="136"/>
      <c r="N21" s="133" t="s">
        <v>80</v>
      </c>
      <c r="O21" s="134"/>
      <c r="P21" s="134"/>
      <c r="Q21" s="135"/>
      <c r="R21" s="133" t="s">
        <v>81</v>
      </c>
      <c r="S21" s="134"/>
      <c r="T21" s="134"/>
      <c r="U21" s="135"/>
      <c r="V21" s="83" t="s">
        <v>82</v>
      </c>
      <c r="W21" s="83" t="s">
        <v>83</v>
      </c>
      <c r="X21" s="83" t="s">
        <v>84</v>
      </c>
    </row>
    <row r="22" spans="1:24" ht="3" customHeight="1" x14ac:dyDescent="0.25">
      <c r="A22" s="50"/>
      <c r="B22" s="50"/>
      <c r="C22" s="50"/>
      <c r="D22" s="50"/>
      <c r="E22" s="50"/>
      <c r="F22" s="50"/>
      <c r="G22" s="50"/>
      <c r="H22" s="50"/>
      <c r="I22" s="50"/>
      <c r="J22" s="50"/>
      <c r="K22" s="50"/>
      <c r="L22" s="50"/>
      <c r="M22" s="50"/>
      <c r="N22" s="50"/>
      <c r="O22" s="50"/>
      <c r="P22" s="50"/>
      <c r="Q22" s="50"/>
      <c r="R22" s="50"/>
      <c r="S22" s="50"/>
      <c r="T22" s="50"/>
      <c r="U22" s="50"/>
      <c r="V22" s="50"/>
      <c r="W22" s="50"/>
      <c r="X22" s="103"/>
    </row>
    <row r="23" spans="1:24" s="72" customFormat="1" ht="45" x14ac:dyDescent="0.2">
      <c r="A23" s="84" t="s">
        <v>85</v>
      </c>
      <c r="B23" s="85" t="s">
        <v>4</v>
      </c>
      <c r="C23" s="85" t="s">
        <v>86</v>
      </c>
      <c r="D23" s="85" t="s">
        <v>7</v>
      </c>
      <c r="E23" s="85" t="s">
        <v>8</v>
      </c>
      <c r="F23" s="85" t="s">
        <v>9</v>
      </c>
      <c r="G23" s="85" t="s">
        <v>109</v>
      </c>
      <c r="H23" s="85" t="s">
        <v>110</v>
      </c>
      <c r="I23" s="85" t="s">
        <v>111</v>
      </c>
      <c r="J23" s="85" t="s">
        <v>88</v>
      </c>
      <c r="K23" s="85" t="s">
        <v>62</v>
      </c>
      <c r="L23" s="85" t="s">
        <v>167</v>
      </c>
      <c r="M23" s="85" t="s">
        <v>89</v>
      </c>
      <c r="N23" s="85" t="s">
        <v>90</v>
      </c>
      <c r="O23" s="85" t="s">
        <v>91</v>
      </c>
      <c r="P23" s="85" t="s">
        <v>92</v>
      </c>
      <c r="Q23" s="85" t="s">
        <v>93</v>
      </c>
      <c r="R23" s="85" t="s">
        <v>94</v>
      </c>
      <c r="S23" s="85" t="s">
        <v>95</v>
      </c>
      <c r="T23" s="85" t="s">
        <v>96</v>
      </c>
      <c r="U23" s="85" t="s">
        <v>97</v>
      </c>
      <c r="V23" s="85" t="s">
        <v>82</v>
      </c>
      <c r="W23" s="86" t="s">
        <v>98</v>
      </c>
      <c r="X23" s="85" t="s">
        <v>84</v>
      </c>
    </row>
    <row r="24" spans="1:24" x14ac:dyDescent="0.2">
      <c r="A24" s="18"/>
      <c r="B24" s="4"/>
      <c r="C24" s="4"/>
      <c r="D24" s="5"/>
      <c r="E24" s="5"/>
      <c r="F24" s="5"/>
      <c r="G24" s="5"/>
      <c r="H24" s="5"/>
      <c r="I24" s="8">
        <f t="shared" ref="I24:I33" si="0">D24+E24+F24</f>
        <v>0</v>
      </c>
      <c r="J24" s="4"/>
      <c r="K24" s="6"/>
      <c r="L24" s="4" t="s">
        <v>0</v>
      </c>
      <c r="M24" s="4"/>
      <c r="N24" s="12"/>
      <c r="O24" s="4"/>
      <c r="P24" s="4"/>
      <c r="Q24" s="4"/>
      <c r="R24" s="12"/>
      <c r="S24" s="4"/>
      <c r="T24" s="4"/>
      <c r="U24" s="4"/>
      <c r="V24" s="7"/>
      <c r="W24" s="19">
        <f t="shared" ref="W24:W33" si="1">C24*I24/1000*K24/1000</f>
        <v>0</v>
      </c>
      <c r="X24" s="101"/>
    </row>
    <row r="25" spans="1:24" x14ac:dyDescent="0.2">
      <c r="A25" s="18"/>
      <c r="B25" s="4"/>
      <c r="C25" s="4"/>
      <c r="D25" s="5"/>
      <c r="E25" s="5"/>
      <c r="F25" s="5"/>
      <c r="G25" s="5"/>
      <c r="H25" s="5"/>
      <c r="I25" s="8">
        <f t="shared" si="0"/>
        <v>0</v>
      </c>
      <c r="J25" s="4"/>
      <c r="K25" s="6"/>
      <c r="L25" s="4" t="s">
        <v>0</v>
      </c>
      <c r="M25" s="4"/>
      <c r="N25" s="13"/>
      <c r="O25" s="4"/>
      <c r="P25" s="4"/>
      <c r="Q25" s="4"/>
      <c r="R25" s="13"/>
      <c r="S25" s="4"/>
      <c r="T25" s="4"/>
      <c r="U25" s="4"/>
      <c r="V25" s="7"/>
      <c r="W25" s="19">
        <f t="shared" si="1"/>
        <v>0</v>
      </c>
      <c r="X25" s="101"/>
    </row>
    <row r="26" spans="1:24" x14ac:dyDescent="0.2">
      <c r="A26" s="18"/>
      <c r="B26" s="4"/>
      <c r="C26" s="4"/>
      <c r="D26" s="5"/>
      <c r="E26" s="5"/>
      <c r="F26" s="5"/>
      <c r="G26" s="5"/>
      <c r="H26" s="5"/>
      <c r="I26" s="8">
        <f t="shared" si="0"/>
        <v>0</v>
      </c>
      <c r="J26" s="4"/>
      <c r="K26" s="6"/>
      <c r="L26" s="4" t="s">
        <v>0</v>
      </c>
      <c r="M26" s="4"/>
      <c r="N26" s="13"/>
      <c r="O26" s="4"/>
      <c r="P26" s="4"/>
      <c r="Q26" s="4"/>
      <c r="R26" s="13"/>
      <c r="S26" s="4"/>
      <c r="T26" s="4"/>
      <c r="U26" s="4"/>
      <c r="V26" s="7"/>
      <c r="W26" s="19">
        <f t="shared" si="1"/>
        <v>0</v>
      </c>
      <c r="X26" s="101"/>
    </row>
    <row r="27" spans="1:24" x14ac:dyDescent="0.2">
      <c r="A27" s="18"/>
      <c r="B27" s="4"/>
      <c r="C27" s="4"/>
      <c r="D27" s="5"/>
      <c r="E27" s="5"/>
      <c r="F27" s="5"/>
      <c r="G27" s="5"/>
      <c r="H27" s="5"/>
      <c r="I27" s="8">
        <f t="shared" si="0"/>
        <v>0</v>
      </c>
      <c r="J27" s="4"/>
      <c r="K27" s="6"/>
      <c r="L27" s="4" t="s">
        <v>0</v>
      </c>
      <c r="M27" s="4"/>
      <c r="N27" s="13"/>
      <c r="O27" s="4"/>
      <c r="P27" s="4"/>
      <c r="Q27" s="4"/>
      <c r="R27" s="13"/>
      <c r="S27" s="4"/>
      <c r="T27" s="4"/>
      <c r="U27" s="4"/>
      <c r="V27" s="7"/>
      <c r="W27" s="19">
        <f t="shared" si="1"/>
        <v>0</v>
      </c>
      <c r="X27" s="101"/>
    </row>
    <row r="28" spans="1:24" x14ac:dyDescent="0.2">
      <c r="A28" s="18"/>
      <c r="B28" s="4"/>
      <c r="C28" s="4"/>
      <c r="D28" s="5"/>
      <c r="E28" s="5"/>
      <c r="F28" s="5"/>
      <c r="G28" s="5"/>
      <c r="H28" s="5"/>
      <c r="I28" s="8">
        <f t="shared" si="0"/>
        <v>0</v>
      </c>
      <c r="J28" s="4"/>
      <c r="K28" s="6"/>
      <c r="L28" s="4" t="s">
        <v>0</v>
      </c>
      <c r="M28" s="4"/>
      <c r="N28" s="13"/>
      <c r="O28" s="4"/>
      <c r="P28" s="4"/>
      <c r="Q28" s="4"/>
      <c r="R28" s="13"/>
      <c r="S28" s="4"/>
      <c r="T28" s="4"/>
      <c r="U28" s="4"/>
      <c r="V28" s="7"/>
      <c r="W28" s="19">
        <f t="shared" si="1"/>
        <v>0</v>
      </c>
      <c r="X28" s="101"/>
    </row>
    <row r="29" spans="1:24" x14ac:dyDescent="0.2">
      <c r="A29" s="18"/>
      <c r="B29" s="4"/>
      <c r="C29" s="4"/>
      <c r="D29" s="5"/>
      <c r="E29" s="5"/>
      <c r="F29" s="5"/>
      <c r="G29" s="5"/>
      <c r="H29" s="5"/>
      <c r="I29" s="8">
        <f t="shared" si="0"/>
        <v>0</v>
      </c>
      <c r="J29" s="4"/>
      <c r="K29" s="6"/>
      <c r="L29" s="4" t="s">
        <v>0</v>
      </c>
      <c r="M29" s="4"/>
      <c r="N29" s="13"/>
      <c r="O29" s="4"/>
      <c r="P29" s="4"/>
      <c r="Q29" s="4"/>
      <c r="R29" s="13"/>
      <c r="S29" s="4"/>
      <c r="T29" s="4"/>
      <c r="U29" s="4"/>
      <c r="V29" s="7"/>
      <c r="W29" s="19">
        <f t="shared" si="1"/>
        <v>0</v>
      </c>
      <c r="X29" s="101"/>
    </row>
    <row r="30" spans="1:24" x14ac:dyDescent="0.2">
      <c r="A30" s="18"/>
      <c r="B30" s="4"/>
      <c r="C30" s="4"/>
      <c r="D30" s="5"/>
      <c r="E30" s="5"/>
      <c r="F30" s="5"/>
      <c r="G30" s="5"/>
      <c r="H30" s="5"/>
      <c r="I30" s="8">
        <f t="shared" si="0"/>
        <v>0</v>
      </c>
      <c r="J30" s="4"/>
      <c r="K30" s="6"/>
      <c r="L30" s="4" t="s">
        <v>0</v>
      </c>
      <c r="M30" s="4"/>
      <c r="N30" s="13"/>
      <c r="O30" s="4"/>
      <c r="P30" s="4"/>
      <c r="Q30" s="4"/>
      <c r="R30" s="13"/>
      <c r="S30" s="4"/>
      <c r="T30" s="4"/>
      <c r="U30" s="4"/>
      <c r="V30" s="7"/>
      <c r="W30" s="19">
        <f t="shared" si="1"/>
        <v>0</v>
      </c>
      <c r="X30" s="101"/>
    </row>
    <row r="31" spans="1:24" x14ac:dyDescent="0.2">
      <c r="A31" s="18"/>
      <c r="B31" s="4"/>
      <c r="C31" s="4"/>
      <c r="D31" s="5"/>
      <c r="E31" s="5"/>
      <c r="F31" s="5"/>
      <c r="G31" s="5"/>
      <c r="H31" s="5"/>
      <c r="I31" s="8">
        <f t="shared" si="0"/>
        <v>0</v>
      </c>
      <c r="J31" s="4"/>
      <c r="K31" s="6"/>
      <c r="L31" s="4" t="s">
        <v>0</v>
      </c>
      <c r="M31" s="4"/>
      <c r="N31" s="13"/>
      <c r="O31" s="4"/>
      <c r="P31" s="4"/>
      <c r="Q31" s="4"/>
      <c r="R31" s="13"/>
      <c r="S31" s="4"/>
      <c r="T31" s="4"/>
      <c r="U31" s="4"/>
      <c r="V31" s="7"/>
      <c r="W31" s="19">
        <f t="shared" si="1"/>
        <v>0</v>
      </c>
      <c r="X31" s="101"/>
    </row>
    <row r="32" spans="1:24" x14ac:dyDescent="0.2">
      <c r="A32" s="18"/>
      <c r="B32" s="4"/>
      <c r="C32" s="4"/>
      <c r="D32" s="5"/>
      <c r="E32" s="5"/>
      <c r="F32" s="5"/>
      <c r="G32" s="5"/>
      <c r="H32" s="5"/>
      <c r="I32" s="8">
        <f t="shared" si="0"/>
        <v>0</v>
      </c>
      <c r="J32" s="4"/>
      <c r="K32" s="6"/>
      <c r="L32" s="4" t="s">
        <v>0</v>
      </c>
      <c r="M32" s="4"/>
      <c r="N32" s="13"/>
      <c r="O32" s="4"/>
      <c r="P32" s="4"/>
      <c r="Q32" s="4"/>
      <c r="R32" s="13"/>
      <c r="S32" s="4"/>
      <c r="T32" s="4"/>
      <c r="U32" s="4"/>
      <c r="V32" s="7"/>
      <c r="W32" s="19">
        <f t="shared" si="1"/>
        <v>0</v>
      </c>
      <c r="X32" s="101"/>
    </row>
    <row r="33" spans="1:24" x14ac:dyDescent="0.2">
      <c r="A33" s="20" t="s">
        <v>112</v>
      </c>
      <c r="B33" s="21" t="s">
        <v>2</v>
      </c>
      <c r="C33" s="21">
        <v>0</v>
      </c>
      <c r="D33" s="22">
        <v>1000</v>
      </c>
      <c r="E33" s="22">
        <v>1000</v>
      </c>
      <c r="F33" s="22">
        <v>1000</v>
      </c>
      <c r="G33" s="22">
        <v>90</v>
      </c>
      <c r="H33" s="22">
        <v>90</v>
      </c>
      <c r="I33" s="35">
        <f t="shared" si="0"/>
        <v>3000</v>
      </c>
      <c r="J33" s="21">
        <v>150</v>
      </c>
      <c r="K33" s="23">
        <v>1000</v>
      </c>
      <c r="L33" s="21" t="s">
        <v>0</v>
      </c>
      <c r="M33" s="21" t="s">
        <v>3</v>
      </c>
      <c r="N33" s="24">
        <v>0.55000000000000004</v>
      </c>
      <c r="O33" s="21" t="s">
        <v>15</v>
      </c>
      <c r="P33" s="21" t="s">
        <v>14</v>
      </c>
      <c r="Q33" s="21" t="s">
        <v>5</v>
      </c>
      <c r="R33" s="24">
        <v>0.5</v>
      </c>
      <c r="S33" s="21" t="s">
        <v>15</v>
      </c>
      <c r="T33" s="21" t="s">
        <v>14</v>
      </c>
      <c r="U33" s="21" t="s">
        <v>13</v>
      </c>
      <c r="V33" s="25" t="s">
        <v>100</v>
      </c>
      <c r="W33" s="26">
        <f t="shared" si="1"/>
        <v>0</v>
      </c>
      <c r="X33" s="25" t="s">
        <v>101</v>
      </c>
    </row>
    <row r="34" spans="1:24" x14ac:dyDescent="0.2">
      <c r="A34" s="27"/>
      <c r="B34" s="28"/>
      <c r="C34" s="28"/>
      <c r="D34" s="29"/>
      <c r="E34" s="29"/>
      <c r="F34" s="29"/>
      <c r="G34" s="29"/>
      <c r="H34" s="29"/>
      <c r="I34" s="37"/>
      <c r="J34" s="28"/>
      <c r="K34" s="28"/>
      <c r="L34" s="28"/>
      <c r="M34" s="28"/>
      <c r="N34" s="28"/>
      <c r="O34" s="28"/>
      <c r="P34" s="28"/>
      <c r="Q34" s="28"/>
      <c r="R34" s="28"/>
      <c r="S34" s="28"/>
      <c r="T34" s="28"/>
      <c r="U34" s="28"/>
      <c r="V34" s="38" t="s">
        <v>1</v>
      </c>
      <c r="W34" s="30">
        <f>SUBTOTAL(109,Table3[Gesamt
Q×L×M '[m2']])</f>
        <v>0</v>
      </c>
      <c r="X34" s="28"/>
    </row>
    <row r="35" spans="1:24" x14ac:dyDescent="0.2">
      <c r="A35" s="49"/>
      <c r="C35" s="51"/>
      <c r="V35" s="52"/>
      <c r="W35" s="53"/>
    </row>
    <row r="38" spans="1:24" ht="15" x14ac:dyDescent="0.25">
      <c r="A38" s="46" t="s">
        <v>70</v>
      </c>
    </row>
    <row r="39" spans="1:24" ht="14.25" customHeight="1" x14ac:dyDescent="0.2"/>
    <row r="40" spans="1:24" ht="14.25" customHeight="1" x14ac:dyDescent="0.25">
      <c r="A40" s="45" t="s">
        <v>102</v>
      </c>
      <c r="W40" s="54"/>
    </row>
    <row r="41" spans="1:24" ht="14.25" customHeight="1" x14ac:dyDescent="0.25">
      <c r="W41" s="54"/>
    </row>
    <row r="42" spans="1:24" ht="14.25" customHeight="1" x14ac:dyDescent="0.25">
      <c r="A42" s="45" t="s">
        <v>160</v>
      </c>
      <c r="W42" s="54"/>
    </row>
    <row r="43" spans="1:24" ht="14.25" customHeight="1" x14ac:dyDescent="0.25">
      <c r="A43" s="45" t="s">
        <v>168</v>
      </c>
      <c r="W43" s="54"/>
    </row>
    <row r="44" spans="1:24" ht="14.25" customHeight="1" x14ac:dyDescent="0.25">
      <c r="W44" s="54"/>
    </row>
    <row r="45" spans="1:24" ht="14.25" customHeight="1" x14ac:dyDescent="0.25">
      <c r="B45" s="47" t="s">
        <v>72</v>
      </c>
      <c r="C45" s="45" t="s">
        <v>73</v>
      </c>
      <c r="W45" s="54"/>
    </row>
    <row r="46" spans="1:24" ht="14.25" customHeight="1" x14ac:dyDescent="0.25">
      <c r="B46" s="7" t="s">
        <v>54</v>
      </c>
      <c r="C46" s="55" t="s">
        <v>74</v>
      </c>
      <c r="D46" s="55"/>
      <c r="E46" s="55"/>
      <c r="W46" s="54"/>
    </row>
    <row r="47" spans="1:24" ht="14.25" customHeight="1" x14ac:dyDescent="0.25">
      <c r="B47" s="56" t="s">
        <v>54</v>
      </c>
      <c r="C47" s="57" t="s">
        <v>55</v>
      </c>
      <c r="D47" s="57"/>
      <c r="E47" s="57"/>
      <c r="W47" s="54"/>
    </row>
    <row r="48" spans="1:24" ht="14.25" customHeight="1" x14ac:dyDescent="0.25">
      <c r="B48" s="58" t="s">
        <v>54</v>
      </c>
      <c r="C48" s="59" t="s">
        <v>158</v>
      </c>
      <c r="D48" s="59"/>
      <c r="E48" s="59"/>
      <c r="W48" s="54"/>
    </row>
    <row r="49" spans="1:23" ht="14.25" customHeight="1" x14ac:dyDescent="0.25">
      <c r="B49" s="60" t="s">
        <v>159</v>
      </c>
      <c r="C49" s="61" t="s">
        <v>56</v>
      </c>
      <c r="D49" s="61"/>
      <c r="E49" s="61"/>
      <c r="W49" s="54"/>
    </row>
    <row r="50" spans="1:23" ht="15" x14ac:dyDescent="0.25">
      <c r="W50" s="54"/>
    </row>
    <row r="51" spans="1:23" ht="15" x14ac:dyDescent="0.25">
      <c r="A51" s="46" t="s">
        <v>103</v>
      </c>
      <c r="W51" s="54"/>
    </row>
    <row r="53" spans="1:23" ht="15" x14ac:dyDescent="0.25">
      <c r="B53" s="62" t="s">
        <v>206</v>
      </c>
      <c r="W53" s="54"/>
    </row>
    <row r="54" spans="1:23" ht="15" x14ac:dyDescent="0.25">
      <c r="B54" s="62" t="s">
        <v>207</v>
      </c>
      <c r="W54" s="54"/>
    </row>
    <row r="55" spans="1:23" x14ac:dyDescent="0.2">
      <c r="B55" s="62" t="s">
        <v>208</v>
      </c>
    </row>
    <row r="57" spans="1:23" x14ac:dyDescent="0.2">
      <c r="B57" s="62" t="s">
        <v>209</v>
      </c>
    </row>
    <row r="58" spans="1:23" x14ac:dyDescent="0.2">
      <c r="B58" s="62"/>
    </row>
    <row r="59" spans="1:23" x14ac:dyDescent="0.2">
      <c r="B59" s="62"/>
    </row>
    <row r="60" spans="1:23" ht="15" x14ac:dyDescent="0.25">
      <c r="A60" s="63" t="s">
        <v>172</v>
      </c>
      <c r="B60" s="64"/>
      <c r="C60" s="64"/>
      <c r="D60" s="64"/>
      <c r="E60" s="64"/>
    </row>
    <row r="61" spans="1:23" x14ac:dyDescent="0.2">
      <c r="A61" s="64"/>
      <c r="B61" s="64"/>
      <c r="C61" s="64"/>
      <c r="D61" s="64"/>
      <c r="E61" s="64"/>
    </row>
    <row r="62" spans="1:23" x14ac:dyDescent="0.2">
      <c r="A62" s="64" t="s">
        <v>113</v>
      </c>
      <c r="C62" s="64"/>
      <c r="D62" s="64"/>
      <c r="E62" s="64"/>
      <c r="F62" s="64"/>
    </row>
    <row r="64" spans="1:23" x14ac:dyDescent="0.2">
      <c r="B64" s="65" t="s">
        <v>6</v>
      </c>
      <c r="C64" s="65" t="s">
        <v>7</v>
      </c>
      <c r="D64" s="65" t="s">
        <v>8</v>
      </c>
      <c r="E64" s="65" t="s">
        <v>9</v>
      </c>
      <c r="F64" s="65" t="s">
        <v>12</v>
      </c>
    </row>
    <row r="65" spans="2:6" x14ac:dyDescent="0.2">
      <c r="B65" s="66">
        <v>120</v>
      </c>
      <c r="C65" s="66">
        <v>800</v>
      </c>
      <c r="D65" s="66">
        <v>800</v>
      </c>
      <c r="E65" s="66">
        <v>800</v>
      </c>
      <c r="F65" s="8">
        <f>C65+D65+E65</f>
        <v>2400</v>
      </c>
    </row>
    <row r="66" spans="2:6" x14ac:dyDescent="0.2">
      <c r="B66" s="67" t="s">
        <v>108</v>
      </c>
      <c r="C66" s="67">
        <f>$B$65+150</f>
        <v>270</v>
      </c>
      <c r="D66" s="67">
        <f>2*($B$65+150)</f>
        <v>540</v>
      </c>
      <c r="E66" s="67">
        <f>$B$65+150</f>
        <v>270</v>
      </c>
      <c r="F66" s="67">
        <f t="shared" ref="F66:F67" si="2">C66+D66+E66</f>
        <v>1080</v>
      </c>
    </row>
    <row r="67" spans="2:6" x14ac:dyDescent="0.2">
      <c r="B67" s="68" t="s">
        <v>63</v>
      </c>
      <c r="C67" s="68">
        <v>1000</v>
      </c>
      <c r="D67" s="68">
        <v>1000</v>
      </c>
      <c r="E67" s="68">
        <v>1000</v>
      </c>
      <c r="F67" s="68">
        <f t="shared" si="2"/>
        <v>3000</v>
      </c>
    </row>
  </sheetData>
  <sheetProtection sheet="1" insertRows="0" deleteRows="0"/>
  <dataConsolidate/>
  <mergeCells count="7">
    <mergeCell ref="P14:R17"/>
    <mergeCell ref="R21:U21"/>
    <mergeCell ref="A21:C21"/>
    <mergeCell ref="I21:K21"/>
    <mergeCell ref="L21:M21"/>
    <mergeCell ref="N21:Q21"/>
    <mergeCell ref="D21:H21"/>
  </mergeCells>
  <conditionalFormatting sqref="A24:V33">
    <cfRule type="expression" dxfId="156" priority="2">
      <formula>OR(A24="")</formula>
    </cfRule>
  </conditionalFormatting>
  <conditionalFormatting sqref="B65">
    <cfRule type="expression" dxfId="155" priority="47">
      <formula>NOT(OR(B65=50,B65=60,B65=80,B65=100,B65=120,B65=133,B65=150,B65=172,B65=200,B65=220,B65=240,B65=250))</formula>
    </cfRule>
  </conditionalFormatting>
  <conditionalFormatting sqref="C24:C33">
    <cfRule type="cellIs" dxfId="154" priority="57" operator="lessThan">
      <formula>0</formula>
    </cfRule>
  </conditionalFormatting>
  <conditionalFormatting sqref="C65">
    <cfRule type="expression" dxfId="153" priority="46">
      <formula>NOT(AND(C65&gt;=B65+150,C65&lt;=1000))</formula>
    </cfRule>
  </conditionalFormatting>
  <conditionalFormatting sqref="D24:D33">
    <cfRule type="expression" dxfId="152" priority="50">
      <formula>NOT(AND(D24&gt;=J24+150,D24&lt;=1000))</formula>
    </cfRule>
  </conditionalFormatting>
  <conditionalFormatting sqref="D65">
    <cfRule type="expression" dxfId="151" priority="45">
      <formula>NOT(AND(D65&gt;=2*(B65+150),D65&lt;=1000))</formula>
    </cfRule>
  </conditionalFormatting>
  <conditionalFormatting sqref="E24:E33">
    <cfRule type="expression" dxfId="150" priority="49">
      <formula>NOT(AND(E24&gt;=2*(J24+150),E24&lt;=1000))</formula>
    </cfRule>
  </conditionalFormatting>
  <conditionalFormatting sqref="E65">
    <cfRule type="expression" dxfId="149" priority="44">
      <formula>NOT(AND(E65&gt;=B65+150,E65&lt;=1000))</formula>
    </cfRule>
  </conditionalFormatting>
  <conditionalFormatting sqref="F24:F33">
    <cfRule type="expression" dxfId="148" priority="48">
      <formula>NOT(AND(F24&gt;=J24+150,F24&lt;=1000))</formula>
    </cfRule>
  </conditionalFormatting>
  <conditionalFormatting sqref="F65">
    <cfRule type="expression" dxfId="147" priority="42">
      <formula>NOT(AND(F65&gt;=4*(B65+150),F65&lt;=3*1000))</formula>
    </cfRule>
  </conditionalFormatting>
  <conditionalFormatting sqref="G24:H33">
    <cfRule type="cellIs" dxfId="146" priority="40" operator="notBetween">
      <formula>90</formula>
      <formula>175</formula>
    </cfRule>
  </conditionalFormatting>
  <conditionalFormatting sqref="I24:I33">
    <cfRule type="expression" dxfId="145" priority="55">
      <formula>NOT(OR(AND(I24&gt;=4*(J24+150),I24&lt;=3*1000,D24&gt;0,E24&gt;0,F24&gt;0),I24=0))</formula>
    </cfRule>
  </conditionalFormatting>
  <conditionalFormatting sqref="J24:J33">
    <cfRule type="expression" dxfId="144" priority="6">
      <formula>AND(OR(D24&gt;0,E24&gt;0,F24&gt;0),J24=0)</formula>
    </cfRule>
    <cfRule type="expression" dxfId="143" priority="33">
      <formula>OR(AND(M24="Power T",OR(J24=220)))</formula>
    </cfRule>
    <cfRule type="expression" dxfId="142" priority="34">
      <formula>OR(AND(M24="Power T",OR(J24=50)),AND(M24="Power S",OR(J24=220,J24=250)),AND(M24="Perform R",OR(J24=50,J24=220,J24=250)),AND(M24="Perform C",OR(J24=220,J24=250)))</formula>
    </cfRule>
    <cfRule type="expression" dxfId="141" priority="35">
      <formula>NOT(OR(J24=50,J24=60,J24=80,J24=100,J24=120,J24=133,J24=150,J24=172,J24=200,J24=220,J24=240,J24=250))</formula>
    </cfRule>
  </conditionalFormatting>
  <conditionalFormatting sqref="K24:K33">
    <cfRule type="cellIs" dxfId="140" priority="54" operator="notBetween">
      <formula>600</formula>
      <formula>1200</formula>
    </cfRule>
  </conditionalFormatting>
  <conditionalFormatting sqref="L24:L33">
    <cfRule type="expression" dxfId="139" priority="5">
      <formula>NOT(OR(L24="FTV",L24=""))</formula>
    </cfRule>
  </conditionalFormatting>
  <conditionalFormatting sqref="M24:M33">
    <cfRule type="expression" dxfId="138" priority="29">
      <formula>OR(AND(M24="Power T",OR(J24=220)))</formula>
    </cfRule>
    <cfRule type="expression" dxfId="137" priority="30">
      <formula>OR(AND(M24="Power T",OR(J24=50)),AND(M24="Power S",OR(J24=220,J24=250)),AND(M24="Perform R",OR(J24=50,J24=220,J24=250)),AND(M24="Perform C",OR(J24=220,J24=250)))</formula>
    </cfRule>
    <cfRule type="expression" dxfId="136" priority="31">
      <formula>NOT(OR(M24="Power T",M24="Power S",M24="Perform R",M24="Perform C"))</formula>
    </cfRule>
  </conditionalFormatting>
  <conditionalFormatting sqref="N24:N33">
    <cfRule type="expression" dxfId="135" priority="28">
      <formula>AND(Q24="G",NOT(OR(N24=0.7,N24=0.75,N24=0.8)))</formula>
    </cfRule>
  </conditionalFormatting>
  <conditionalFormatting sqref="O24:O33">
    <cfRule type="expression" dxfId="133" priority="39">
      <formula>NOT(OR(O24="SP 25",O24="SP 25",O24="PVDF 25",O24="PVDF 35",O24="PUR 50",O24="PVCF 150",O24="HPS 200",O24="PRISMA",O24="PRISMA ELEMENTS",O24="Inox 304",O24="Inox 316L",O24="Inox 316"))</formula>
    </cfRule>
  </conditionalFormatting>
  <conditionalFormatting sqref="Q24:Q33">
    <cfRule type="expression" dxfId="132" priority="3">
      <formula>AND(Q24="G",NOT(OR(N24=0.7,N24=0.75,N24=0.8)))</formula>
    </cfRule>
    <cfRule type="expression" dxfId="131" priority="52">
      <formula>NOT(OR(Q24="S",Q24="V",Q24="V2",Q24="G",Q24="M",Q24="M3",Q24="M8"))</formula>
    </cfRule>
  </conditionalFormatting>
  <conditionalFormatting sqref="S24:S33">
    <cfRule type="expression" dxfId="129" priority="37">
      <formula>NOT(OR(S24="SP 25",S24="SP 25",S24="PVDF 25",S24="PVDF 35",S24="PUR 50",S24="PVCF 150",S24="HPS 200",S24="PRISMA",S24="PRISMA ELEMENTS",S24="Inox 304",S24="Inox 316L",S24="Inox 316"))</formula>
    </cfRule>
  </conditionalFormatting>
  <conditionalFormatting sqref="U24:U33">
    <cfRule type="expression" dxfId="128" priority="51">
      <formula>NOT(OR(U24="S",U24="V",U24="V2",U24="G",U24="M2"))</formula>
    </cfRule>
  </conditionalFormatting>
  <conditionalFormatting sqref="X33">
    <cfRule type="expression" dxfId="127" priority="1">
      <formula>OR(X33="")</formula>
    </cfRule>
  </conditionalFormatting>
  <dataValidations count="14">
    <dataValidation type="list" allowBlank="1" sqref="B65 J24:J33" xr:uid="{325C31B4-FA32-4409-8DF5-5B4AF8409B34}">
      <formula1>"50,60,80,100,120,133,150,172,200,220,240,250"</formula1>
    </dataValidation>
    <dataValidation type="whole" errorStyle="information" allowBlank="1" errorTitle="Wrong module" error="Insert module M [mm] (whole number):_x000a_600 mm to 1200 mm_x000a_1000 mm standard module_x000a_1200 mm standard module" sqref="K24:K33" xr:uid="{7BB6E345-223B-4216-94BD-A04E01CD748D}">
      <formula1>600</formula1>
      <formula2>1200</formula2>
    </dataValidation>
    <dataValidation type="list" allowBlank="1" sqref="M24:M33" xr:uid="{AA5847E0-3B9E-4DF1-A08B-9289909B142A}">
      <formula1>"Power T,Power S,Perform R,Perform C"</formula1>
    </dataValidation>
    <dataValidation type="list" allowBlank="1" sqref="Q24:Q33" xr:uid="{B511BC06-EF80-475C-9A8F-A68BA3B855D2}">
      <formula1>"S,V,V2,G,M,M3,M8"</formula1>
    </dataValidation>
    <dataValidation type="list" allowBlank="1" sqref="U24:U33" xr:uid="{83A90D3F-31B0-4515-8A3C-FA7C6E276FCA}">
      <formula1>"S,V,V2,G,M2"</formula1>
    </dataValidation>
    <dataValidation type="custom" allowBlank="1" sqref="I24:I33" xr:uid="{52F96074-21AE-4074-A94A-D0ED257F9C73}">
      <formula1>AND(I24&gt;=4*(J24+150),I24&lt;=3*1000)</formula1>
    </dataValidation>
    <dataValidation type="whole" operator="greaterThanOrEqual" allowBlank="1" sqref="C24:C33" xr:uid="{A449FCEE-11EA-4571-8567-4760C65BC5F0}">
      <formula1>0</formula1>
    </dataValidation>
    <dataValidation type="whole" errorStyle="information" allowBlank="1" errorTitle="wrong" sqref="G24:H33" xr:uid="{6EF01C22-D94C-460E-95EB-63B4EB877B76}">
      <formula1>90</formula1>
      <formula2>175</formula2>
    </dataValidation>
    <dataValidation type="list" allowBlank="1" sqref="O24:O33 S24:S33" xr:uid="{584E8E90-A46F-40BA-8B86-F83861DA33E9}">
      <formula1>"SP 25,SP 25,PVDF 25,PVDF 35,PUR 50,PVCF 150,HPS 200,PRISMA,PRISMA ELEMENTS,Inox 304,Inox 316L,Inox 316"</formula1>
    </dataValidation>
    <dataValidation type="list" allowBlank="1" sqref="L24:L32" xr:uid="{D275840A-65FF-4A6F-A945-C001B8200C04}">
      <formula1>"FTV"</formula1>
    </dataValidation>
    <dataValidation type="custom" allowBlank="1" sqref="E24:E33" xr:uid="{443E2E33-FA7A-4A70-AD90-969BFFC796A0}">
      <formula1>AND(E24&gt;=2*(J24+150),E24&lt;=1000)</formula1>
    </dataValidation>
    <dataValidation type="custom" allowBlank="1" showInputMessage="1" showErrorMessage="1" sqref="F24:F33" xr:uid="{39467925-D97B-49FE-AD55-92FAFA5DCCFC}">
      <formula1>AND(F24&gt;=J24+150,F24&lt;=1000)</formula1>
    </dataValidation>
    <dataValidation type="custom" allowBlank="1" sqref="D24:D33" xr:uid="{3B32B2A1-4997-458E-AF2C-4515D6F9324F}">
      <formula1>AND(D24&gt;=J24+150,D24&lt;=1000)</formula1>
    </dataValidation>
    <dataValidation type="list" allowBlank="1" showInputMessage="1" showErrorMessage="1" sqref="X24:X33" xr:uid="{211482C6-831C-41D1-85B1-49E7D9517AB3}">
      <formula1>"Priority A, Priority B, Priority C"</formula1>
    </dataValidation>
  </dataValidations>
  <pageMargins left="0.39370078740157483" right="0.39370078740157483" top="0.39370078740157483" bottom="0.39370078740157483" header="0.31496062992125984" footer="0.31496062992125984"/>
  <pageSetup paperSize="9" scale="46" pageOrder="overThenDown" orientation="landscape" r:id="rId1"/>
  <ignoredErrors>
    <ignoredError sqref="A2:B2 A18:XFD20 B14:O14 S14:XFD14 A15:O16 S15:XFD17 A4:XFD4 A3:B3 D3 F3:XFD3 A56 A53 C53:XFD53 A54 C54:XFD54 A55 C55:XFD55 A58:XFD59 A57 C57:XFD57 A39:XFD39 B38:XFD38 A50:XFD50 A45 D45:XFD45 A46 D46:XFD46 A47 D47:XFD47 A48 D48:XFD48 A49 D49:XFD49 A44:XFD44 B42:XFD42 A1:B1 D1:XFD1 A10:XFD11 B5:XFD5 B6:XFD6 B7:XFD7 B8:XFD8 B9:XFD9 B13:XFD13 B12:XFD12 B17:O17 A22:XFD22 B21:C21 J21:K21 M21 A35:XFD37 O21:Q21 S21:U21 Y21:XFD21 Y23:XFD23 A24:K24 M24:XFD24 A25:K25 M25:XFD25 A26:K26 M26:XFD26 A27:K27 M27:XFD27 A28:K28 M28:XFD28 A29:K29 M29:XFD29 A30:K30 M30:XFD30 A31:K31 M31:XFD31 A32:K32 M32:XFD32 N33 C33:K33 R33 W33 Y33:XFD33 A34:U34 W34:XFD34 A41:XFD41 B40:XFD40 B43:XFD43 A52:XFD52 B51:XFD51 E21:H21 A65:XFD65 A64 G64:XFD64 A68:XFD1048576 A66 C66:XFD66 A67 C67:XFD67 D2:XFD2 A61:XFD61 B60:XFD60 A63:XFD63 B62:XFD62 C56:XFD56" unlockedFormula="1"/>
  </ignoredErrors>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38" id="{00000000-000E-0000-0300-000025000000}">
            <xm:f>COUNTIF(List_Values!$A$2:$A$11,N24)=0</xm:f>
            <x14:dxf>
              <fill>
                <patternFill patternType="solid">
                  <bgColor rgb="FFFFC7CE"/>
                </patternFill>
              </fill>
            </x14:dxf>
          </x14:cfRule>
          <xm:sqref>N24:N33</xm:sqref>
        </x14:conditionalFormatting>
        <x14:conditionalFormatting xmlns:xm="http://schemas.microsoft.com/office/excel/2006/main">
          <x14:cfRule type="expression" priority="36" id="{00000000-000E-0000-0300-000023000000}">
            <xm:f>COUNTIF(List_Values!$A$2:$A$11,R24)=0</xm:f>
            <x14:dxf>
              <fill>
                <patternFill patternType="solid">
                  <bgColor rgb="FFFFC7CE"/>
                </patternFill>
              </fill>
            </x14:dxf>
          </x14:cfRule>
          <xm:sqref>R24:R33</xm:sqref>
        </x14:conditionalFormatting>
      </x14:conditionalFormattings>
    </ext>
    <ext xmlns:x14="http://schemas.microsoft.com/office/spreadsheetml/2009/9/main" uri="{CCE6A557-97BC-4b89-ADB6-D9C93CAAB3DF}">
      <x14:dataValidations xmlns:xm="http://schemas.microsoft.com/office/excel/2006/main" count="1">
        <x14:dataValidation type="list" allowBlank="1" xr:uid="{536AB4F1-749F-4B0B-B935-9518FA7EC581}">
          <x14:formula1>
            <xm:f>List_Values!$A$2:$A$11</xm:f>
          </x14:formula1>
          <xm:sqref>R24:R33 N24:N33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ADDBC-8BEF-4436-ACC2-A567F6D37F93}">
  <sheetPr codeName="Sheet5"/>
  <dimension ref="A1:W72"/>
  <sheetViews>
    <sheetView showGridLines="0" zoomScale="85" zoomScaleNormal="85" zoomScaleSheetLayoutView="70" workbookViewId="0">
      <selection activeCell="C19" sqref="C19"/>
    </sheetView>
  </sheetViews>
  <sheetFormatPr defaultRowHeight="14.25" x14ac:dyDescent="0.2"/>
  <cols>
    <col min="1" max="1" width="17.625" style="45" customWidth="1"/>
    <col min="2" max="2" width="14.625" style="45" customWidth="1"/>
    <col min="3" max="10" width="10.625" style="45" customWidth="1"/>
    <col min="11" max="11" width="11.5" style="45" customWidth="1"/>
    <col min="12" max="12" width="10.75" style="45" customWidth="1"/>
    <col min="13" max="13" width="10.625" style="45" customWidth="1"/>
    <col min="14" max="15" width="12.625" style="45" customWidth="1"/>
    <col min="16" max="17" width="10.625" style="45" customWidth="1"/>
    <col min="18" max="19" width="12.625" style="45" customWidth="1"/>
    <col min="20" max="20" width="10.625" style="45" customWidth="1"/>
    <col min="21" max="21" width="24.625" style="45" customWidth="1"/>
    <col min="22" max="22" width="10.625" style="45" customWidth="1"/>
    <col min="23" max="16384" width="9" style="45"/>
  </cols>
  <sheetData>
    <row r="1" spans="1:17" s="72" customFormat="1" ht="15.75" x14ac:dyDescent="0.25">
      <c r="B1" s="73"/>
      <c r="C1" s="74" t="s">
        <v>162</v>
      </c>
    </row>
    <row r="2" spans="1:17" s="72" customFormat="1" ht="26.25" x14ac:dyDescent="0.4">
      <c r="C2" s="76" t="s">
        <v>173</v>
      </c>
    </row>
    <row r="3" spans="1:17" s="72" customFormat="1" ht="15.75" x14ac:dyDescent="0.25">
      <c r="C3" s="77" t="s">
        <v>16</v>
      </c>
      <c r="D3" s="78" t="str" cm="1">
        <f t="array" ref="D3">LOOKUP(2,1/(Updates!A:A&lt;&gt;""),Updates!A:A)</f>
        <v>1.4</v>
      </c>
      <c r="E3" s="89" t="s">
        <v>151</v>
      </c>
      <c r="G3" s="75"/>
    </row>
    <row r="4" spans="1:17" s="72" customFormat="1" x14ac:dyDescent="0.2"/>
    <row r="5" spans="1:17" ht="15" x14ac:dyDescent="0.25">
      <c r="A5" s="79" t="s">
        <v>76</v>
      </c>
      <c r="B5" s="80" t="str">
        <f>IF('FTV Fassadenpaneel'!B5=0,"",'FTV Fassadenpaneel'!B5)</f>
        <v/>
      </c>
      <c r="C5" s="81"/>
    </row>
    <row r="6" spans="1:17" ht="15" x14ac:dyDescent="0.25">
      <c r="A6" s="79" t="s">
        <v>77</v>
      </c>
      <c r="B6" s="80" t="str">
        <f>IF('FTV Fassadenpaneel'!B6=0,"",'FTV Fassadenpaneel'!B6)</f>
        <v/>
      </c>
      <c r="C6" s="81"/>
    </row>
    <row r="7" spans="1:17" ht="15" x14ac:dyDescent="0.25">
      <c r="A7" s="79" t="s">
        <v>78</v>
      </c>
      <c r="B7" s="80" t="str">
        <f>IF('FTV Fassadenpaneel'!B7=0,"",'FTV Fassadenpaneel'!B7)</f>
        <v/>
      </c>
      <c r="C7" s="81"/>
    </row>
    <row r="8" spans="1:17" ht="15" x14ac:dyDescent="0.25">
      <c r="A8" s="79" t="s">
        <v>58</v>
      </c>
      <c r="B8" s="80" t="str">
        <f>IF('FTV Fassadenpaneel'!B8=0,"",'FTV Fassadenpaneel'!B8)</f>
        <v/>
      </c>
      <c r="C8" s="81"/>
    </row>
    <row r="9" spans="1:17" ht="15" x14ac:dyDescent="0.25">
      <c r="A9" s="79" t="s">
        <v>59</v>
      </c>
      <c r="B9" s="80" t="str">
        <f>IF('FTV Fassadenpaneel'!B9=0,"",'FTV Fassadenpaneel'!B9)</f>
        <v/>
      </c>
      <c r="C9" s="81"/>
    </row>
    <row r="12" spans="1:17" ht="15" x14ac:dyDescent="0.25">
      <c r="A12" s="79" t="s">
        <v>164</v>
      </c>
      <c r="B12" s="80" t="str">
        <f>IF('FTV Fassadenpaneel'!B12=0,"",'FTV Fassadenpaneel'!B12)</f>
        <v/>
      </c>
      <c r="C12" s="81"/>
    </row>
    <row r="13" spans="1:17" ht="15" x14ac:dyDescent="0.25">
      <c r="A13" s="79" t="s">
        <v>79</v>
      </c>
      <c r="B13" s="80" t="str">
        <f>IF('FTV Fassadenpaneel'!B13=0,"",'FTV Fassadenpaneel'!B13)</f>
        <v/>
      </c>
      <c r="C13" s="81"/>
      <c r="M13" s="49"/>
      <c r="Q13" s="49"/>
    </row>
    <row r="14" spans="1:17" ht="15" x14ac:dyDescent="0.25">
      <c r="A14" s="79" t="s">
        <v>60</v>
      </c>
      <c r="B14" s="80" t="str">
        <f>IF('FTV Fassadenpaneel'!B14=0,"",'FTV Fassadenpaneel'!B14)</f>
        <v/>
      </c>
      <c r="C14" s="81"/>
    </row>
    <row r="15" spans="1:17" x14ac:dyDescent="0.2">
      <c r="O15" s="137" t="s">
        <v>150</v>
      </c>
      <c r="P15" s="137"/>
      <c r="Q15" s="137"/>
    </row>
    <row r="16" spans="1:17" x14ac:dyDescent="0.2">
      <c r="O16" s="137"/>
      <c r="P16" s="137"/>
      <c r="Q16" s="137"/>
    </row>
    <row r="17" spans="1:23" ht="15" x14ac:dyDescent="0.25">
      <c r="A17" s="79" t="s">
        <v>61</v>
      </c>
      <c r="B17" s="80" t="str">
        <f>IF('FTV Fassadenpaneel'!B17=0,"",'FTV Fassadenpaneel'!B17)</f>
        <v/>
      </c>
      <c r="C17" s="81"/>
      <c r="O17" s="137"/>
      <c r="P17" s="137"/>
      <c r="Q17" s="137"/>
    </row>
    <row r="18" spans="1:23" x14ac:dyDescent="0.2">
      <c r="O18" s="137"/>
      <c r="P18" s="137"/>
      <c r="Q18" s="137"/>
    </row>
    <row r="21" spans="1:23" s="88" customFormat="1" ht="15.75" customHeight="1" x14ac:dyDescent="0.2">
      <c r="A21" s="136" t="s">
        <v>165</v>
      </c>
      <c r="B21" s="136"/>
      <c r="C21" s="136"/>
      <c r="D21" s="136" t="s">
        <v>104</v>
      </c>
      <c r="E21" s="136"/>
      <c r="F21" s="136"/>
      <c r="G21" s="136"/>
      <c r="H21" s="136" t="s">
        <v>166</v>
      </c>
      <c r="I21" s="136"/>
      <c r="J21" s="136"/>
      <c r="K21" s="136" t="s">
        <v>167</v>
      </c>
      <c r="L21" s="136"/>
      <c r="M21" s="133" t="s">
        <v>80</v>
      </c>
      <c r="N21" s="134"/>
      <c r="O21" s="134"/>
      <c r="P21" s="135"/>
      <c r="Q21" s="133" t="s">
        <v>81</v>
      </c>
      <c r="R21" s="134"/>
      <c r="S21" s="134"/>
      <c r="T21" s="135"/>
      <c r="U21" s="83" t="s">
        <v>82</v>
      </c>
      <c r="V21" s="83" t="s">
        <v>83</v>
      </c>
      <c r="W21" s="83" t="s">
        <v>84</v>
      </c>
    </row>
    <row r="22" spans="1:23" ht="3" customHeight="1" x14ac:dyDescent="0.25">
      <c r="A22" s="50"/>
      <c r="B22" s="50"/>
      <c r="C22" s="50"/>
      <c r="D22" s="50"/>
      <c r="E22" s="50"/>
      <c r="F22" s="50"/>
      <c r="G22" s="50"/>
      <c r="H22" s="50"/>
      <c r="I22" s="50"/>
      <c r="J22" s="50"/>
      <c r="K22" s="50"/>
      <c r="L22" s="50"/>
      <c r="M22" s="50"/>
      <c r="N22" s="50"/>
      <c r="O22" s="50"/>
      <c r="P22" s="50"/>
      <c r="Q22" s="50"/>
      <c r="R22" s="50"/>
      <c r="S22" s="50"/>
      <c r="T22" s="50"/>
      <c r="U22" s="50"/>
      <c r="V22" s="50"/>
      <c r="W22" s="103"/>
    </row>
    <row r="23" spans="1:23" s="72" customFormat="1" ht="45" x14ac:dyDescent="0.2">
      <c r="A23" s="84" t="s">
        <v>85</v>
      </c>
      <c r="B23" s="85" t="s">
        <v>4</v>
      </c>
      <c r="C23" s="85" t="s">
        <v>86</v>
      </c>
      <c r="D23" s="85" t="s">
        <v>7</v>
      </c>
      <c r="E23" s="85" t="s">
        <v>8</v>
      </c>
      <c r="F23" s="85" t="s">
        <v>174</v>
      </c>
      <c r="G23" s="85" t="s">
        <v>105</v>
      </c>
      <c r="H23" s="85" t="s">
        <v>87</v>
      </c>
      <c r="I23" s="85" t="s">
        <v>88</v>
      </c>
      <c r="J23" s="85" t="s">
        <v>62</v>
      </c>
      <c r="K23" s="85" t="s">
        <v>167</v>
      </c>
      <c r="L23" s="85" t="s">
        <v>89</v>
      </c>
      <c r="M23" s="85" t="s">
        <v>90</v>
      </c>
      <c r="N23" s="85" t="s">
        <v>91</v>
      </c>
      <c r="O23" s="85" t="s">
        <v>92</v>
      </c>
      <c r="P23" s="85" t="s">
        <v>93</v>
      </c>
      <c r="Q23" s="85" t="s">
        <v>94</v>
      </c>
      <c r="R23" s="85" t="s">
        <v>95</v>
      </c>
      <c r="S23" s="85" t="s">
        <v>96</v>
      </c>
      <c r="T23" s="85" t="s">
        <v>97</v>
      </c>
      <c r="U23" s="85" t="s">
        <v>82</v>
      </c>
      <c r="V23" s="86" t="s">
        <v>98</v>
      </c>
      <c r="W23" s="85" t="s">
        <v>84</v>
      </c>
    </row>
    <row r="24" spans="1:23" x14ac:dyDescent="0.2">
      <c r="A24" s="18"/>
      <c r="B24" s="4"/>
      <c r="C24" s="4"/>
      <c r="D24" s="5"/>
      <c r="E24" s="5"/>
      <c r="F24" s="8">
        <f>D24+E24</f>
        <v>0</v>
      </c>
      <c r="G24" s="5"/>
      <c r="H24" s="5"/>
      <c r="I24" s="4"/>
      <c r="J24" s="6"/>
      <c r="K24" s="4" t="s">
        <v>0</v>
      </c>
      <c r="L24" s="4"/>
      <c r="M24" s="12"/>
      <c r="N24" s="4"/>
      <c r="O24" s="4"/>
      <c r="P24" s="4"/>
      <c r="Q24" s="12"/>
      <c r="R24" s="4"/>
      <c r="S24" s="4"/>
      <c r="T24" s="4"/>
      <c r="U24" s="7"/>
      <c r="V24" s="19">
        <f t="shared" ref="V24:V33" si="0">C24*H24/1000*J24/1000</f>
        <v>0</v>
      </c>
      <c r="W24" s="101"/>
    </row>
    <row r="25" spans="1:23" x14ac:dyDescent="0.2">
      <c r="A25" s="18"/>
      <c r="B25" s="4"/>
      <c r="C25" s="4"/>
      <c r="D25" s="5"/>
      <c r="E25" s="5"/>
      <c r="F25" s="8">
        <f t="shared" ref="F25:F27" si="1">D25+E25</f>
        <v>0</v>
      </c>
      <c r="G25" s="5"/>
      <c r="H25" s="5"/>
      <c r="I25" s="4"/>
      <c r="J25" s="6"/>
      <c r="K25" s="4" t="s">
        <v>0</v>
      </c>
      <c r="L25" s="4"/>
      <c r="M25" s="13"/>
      <c r="N25" s="4"/>
      <c r="O25" s="4"/>
      <c r="P25" s="4"/>
      <c r="Q25" s="13"/>
      <c r="R25" s="4"/>
      <c r="S25" s="4"/>
      <c r="T25" s="4"/>
      <c r="U25" s="7"/>
      <c r="V25" s="19">
        <f t="shared" si="0"/>
        <v>0</v>
      </c>
      <c r="W25" s="101"/>
    </row>
    <row r="26" spans="1:23" x14ac:dyDescent="0.2">
      <c r="A26" s="18"/>
      <c r="B26" s="4"/>
      <c r="C26" s="4"/>
      <c r="D26" s="5"/>
      <c r="E26" s="5"/>
      <c r="F26" s="8">
        <f t="shared" si="1"/>
        <v>0</v>
      </c>
      <c r="G26" s="5"/>
      <c r="H26" s="5"/>
      <c r="I26" s="4"/>
      <c r="J26" s="6"/>
      <c r="K26" s="4" t="s">
        <v>0</v>
      </c>
      <c r="L26" s="4"/>
      <c r="M26" s="13"/>
      <c r="N26" s="4"/>
      <c r="O26" s="4"/>
      <c r="P26" s="4"/>
      <c r="Q26" s="13"/>
      <c r="R26" s="4"/>
      <c r="S26" s="4"/>
      <c r="T26" s="4"/>
      <c r="U26" s="7"/>
      <c r="V26" s="19">
        <f t="shared" si="0"/>
        <v>0</v>
      </c>
      <c r="W26" s="101"/>
    </row>
    <row r="27" spans="1:23" x14ac:dyDescent="0.2">
      <c r="A27" s="18"/>
      <c r="B27" s="4"/>
      <c r="C27" s="4"/>
      <c r="D27" s="5"/>
      <c r="E27" s="5"/>
      <c r="F27" s="8">
        <f t="shared" si="1"/>
        <v>0</v>
      </c>
      <c r="G27" s="5"/>
      <c r="H27" s="5"/>
      <c r="I27" s="4"/>
      <c r="J27" s="6"/>
      <c r="K27" s="4" t="s">
        <v>0</v>
      </c>
      <c r="L27" s="4"/>
      <c r="M27" s="13"/>
      <c r="N27" s="4"/>
      <c r="O27" s="4"/>
      <c r="P27" s="4"/>
      <c r="Q27" s="13"/>
      <c r="R27" s="4"/>
      <c r="S27" s="4"/>
      <c r="T27" s="4"/>
      <c r="U27" s="7"/>
      <c r="V27" s="19">
        <f t="shared" si="0"/>
        <v>0</v>
      </c>
      <c r="W27" s="101"/>
    </row>
    <row r="28" spans="1:23" x14ac:dyDescent="0.2">
      <c r="A28" s="18"/>
      <c r="B28" s="4"/>
      <c r="C28" s="4"/>
      <c r="D28" s="5"/>
      <c r="E28" s="5"/>
      <c r="F28" s="8">
        <f t="shared" ref="F28:F32" si="2">D28+E28</f>
        <v>0</v>
      </c>
      <c r="G28" s="5"/>
      <c r="H28" s="5"/>
      <c r="I28" s="4"/>
      <c r="J28" s="6"/>
      <c r="K28" s="4" t="s">
        <v>0</v>
      </c>
      <c r="L28" s="4"/>
      <c r="M28" s="12"/>
      <c r="N28" s="4"/>
      <c r="O28" s="4"/>
      <c r="P28" s="4"/>
      <c r="Q28" s="12"/>
      <c r="R28" s="4"/>
      <c r="S28" s="4"/>
      <c r="T28" s="4"/>
      <c r="U28" s="7"/>
      <c r="V28" s="19">
        <f t="shared" si="0"/>
        <v>0</v>
      </c>
      <c r="W28" s="101"/>
    </row>
    <row r="29" spans="1:23" x14ac:dyDescent="0.2">
      <c r="A29" s="18"/>
      <c r="B29" s="4"/>
      <c r="C29" s="4"/>
      <c r="D29" s="5"/>
      <c r="E29" s="5"/>
      <c r="F29" s="8">
        <f t="shared" si="2"/>
        <v>0</v>
      </c>
      <c r="G29" s="5"/>
      <c r="H29" s="5"/>
      <c r="I29" s="4"/>
      <c r="J29" s="6"/>
      <c r="K29" s="4" t="s">
        <v>0</v>
      </c>
      <c r="L29" s="4"/>
      <c r="M29" s="12"/>
      <c r="N29" s="4"/>
      <c r="O29" s="4"/>
      <c r="P29" s="4"/>
      <c r="Q29" s="12"/>
      <c r="R29" s="4"/>
      <c r="S29" s="4"/>
      <c r="T29" s="4"/>
      <c r="U29" s="7"/>
      <c r="V29" s="19">
        <f t="shared" si="0"/>
        <v>0</v>
      </c>
      <c r="W29" s="101"/>
    </row>
    <row r="30" spans="1:23" x14ac:dyDescent="0.2">
      <c r="A30" s="18"/>
      <c r="B30" s="4"/>
      <c r="C30" s="4"/>
      <c r="D30" s="5"/>
      <c r="E30" s="5"/>
      <c r="F30" s="8">
        <f t="shared" si="2"/>
        <v>0</v>
      </c>
      <c r="G30" s="5"/>
      <c r="H30" s="5"/>
      <c r="I30" s="4"/>
      <c r="J30" s="6"/>
      <c r="K30" s="4" t="s">
        <v>0</v>
      </c>
      <c r="L30" s="4"/>
      <c r="M30" s="12"/>
      <c r="N30" s="4"/>
      <c r="O30" s="4"/>
      <c r="P30" s="4"/>
      <c r="Q30" s="12"/>
      <c r="R30" s="4"/>
      <c r="S30" s="4"/>
      <c r="T30" s="4"/>
      <c r="U30" s="7"/>
      <c r="V30" s="19">
        <f t="shared" si="0"/>
        <v>0</v>
      </c>
      <c r="W30" s="101"/>
    </row>
    <row r="31" spans="1:23" x14ac:dyDescent="0.2">
      <c r="A31" s="18"/>
      <c r="B31" s="4"/>
      <c r="C31" s="4"/>
      <c r="D31" s="5"/>
      <c r="E31" s="5"/>
      <c r="F31" s="8">
        <f t="shared" si="2"/>
        <v>0</v>
      </c>
      <c r="G31" s="5"/>
      <c r="H31" s="5"/>
      <c r="I31" s="4"/>
      <c r="J31" s="6"/>
      <c r="K31" s="4" t="s">
        <v>0</v>
      </c>
      <c r="L31" s="4"/>
      <c r="M31" s="12"/>
      <c r="N31" s="4"/>
      <c r="O31" s="4"/>
      <c r="P31" s="4"/>
      <c r="Q31" s="12"/>
      <c r="R31" s="4"/>
      <c r="S31" s="4"/>
      <c r="T31" s="4"/>
      <c r="U31" s="7"/>
      <c r="V31" s="19">
        <f t="shared" si="0"/>
        <v>0</v>
      </c>
      <c r="W31" s="101"/>
    </row>
    <row r="32" spans="1:23" x14ac:dyDescent="0.2">
      <c r="A32" s="18"/>
      <c r="B32" s="4"/>
      <c r="C32" s="4"/>
      <c r="D32" s="5"/>
      <c r="E32" s="5"/>
      <c r="F32" s="8">
        <f t="shared" si="2"/>
        <v>0</v>
      </c>
      <c r="G32" s="5"/>
      <c r="H32" s="5"/>
      <c r="I32" s="4"/>
      <c r="J32" s="6"/>
      <c r="K32" s="4" t="s">
        <v>0</v>
      </c>
      <c r="L32" s="4"/>
      <c r="M32" s="12"/>
      <c r="N32" s="4"/>
      <c r="O32" s="4"/>
      <c r="P32" s="4"/>
      <c r="Q32" s="12"/>
      <c r="R32" s="4"/>
      <c r="S32" s="4"/>
      <c r="T32" s="4"/>
      <c r="U32" s="7"/>
      <c r="V32" s="19">
        <f t="shared" si="0"/>
        <v>0</v>
      </c>
      <c r="W32" s="101"/>
    </row>
    <row r="33" spans="1:23" x14ac:dyDescent="0.2">
      <c r="A33" s="20" t="s">
        <v>99</v>
      </c>
      <c r="B33" s="21" t="s">
        <v>2</v>
      </c>
      <c r="C33" s="21">
        <v>0</v>
      </c>
      <c r="D33" s="22">
        <v>400</v>
      </c>
      <c r="E33" s="22">
        <v>400</v>
      </c>
      <c r="F33" s="35">
        <f>D33+E33</f>
        <v>800</v>
      </c>
      <c r="G33" s="22">
        <v>90</v>
      </c>
      <c r="H33" s="22">
        <v>5000</v>
      </c>
      <c r="I33" s="21">
        <v>150</v>
      </c>
      <c r="J33" s="23">
        <v>1000</v>
      </c>
      <c r="K33" s="21" t="s">
        <v>0</v>
      </c>
      <c r="L33" s="21" t="s">
        <v>3</v>
      </c>
      <c r="M33" s="24">
        <v>0.55000000000000004</v>
      </c>
      <c r="N33" s="21" t="s">
        <v>15</v>
      </c>
      <c r="O33" s="21" t="s">
        <v>14</v>
      </c>
      <c r="P33" s="21" t="s">
        <v>5</v>
      </c>
      <c r="Q33" s="24">
        <v>0.5</v>
      </c>
      <c r="R33" s="21" t="s">
        <v>15</v>
      </c>
      <c r="S33" s="21" t="s">
        <v>14</v>
      </c>
      <c r="T33" s="21" t="s">
        <v>13</v>
      </c>
      <c r="U33" s="25" t="s">
        <v>100</v>
      </c>
      <c r="V33" s="26">
        <f t="shared" si="0"/>
        <v>0</v>
      </c>
      <c r="W33" s="25" t="s">
        <v>101</v>
      </c>
    </row>
    <row r="34" spans="1:23" x14ac:dyDescent="0.2">
      <c r="A34" s="27"/>
      <c r="B34" s="28"/>
      <c r="C34" s="28"/>
      <c r="D34" s="29"/>
      <c r="E34" s="29"/>
      <c r="F34" s="37"/>
      <c r="G34" s="29"/>
      <c r="H34" s="29"/>
      <c r="I34" s="28"/>
      <c r="J34" s="28"/>
      <c r="K34" s="28"/>
      <c r="L34" s="28"/>
      <c r="M34" s="28"/>
      <c r="N34" s="28"/>
      <c r="O34" s="28"/>
      <c r="P34" s="28"/>
      <c r="Q34" s="28"/>
      <c r="R34" s="28"/>
      <c r="S34" s="28"/>
      <c r="T34" s="28"/>
      <c r="U34" s="38" t="s">
        <v>1</v>
      </c>
      <c r="V34" s="30">
        <f>SUBTOTAL(109,Table4[Gesamt
Q×L×M '[m2']])</f>
        <v>0</v>
      </c>
      <c r="W34" s="28"/>
    </row>
    <row r="35" spans="1:23" x14ac:dyDescent="0.2">
      <c r="A35" s="49"/>
      <c r="C35" s="51"/>
      <c r="U35" s="52"/>
      <c r="V35" s="53"/>
    </row>
    <row r="36" spans="1:23" x14ac:dyDescent="0.2">
      <c r="U36" s="52"/>
      <c r="V36" s="53"/>
    </row>
    <row r="37" spans="1:23" x14ac:dyDescent="0.2">
      <c r="U37" s="52"/>
      <c r="V37" s="53"/>
    </row>
    <row r="38" spans="1:23" ht="15" x14ac:dyDescent="0.25">
      <c r="A38" s="46" t="s">
        <v>70</v>
      </c>
      <c r="V38" s="54"/>
    </row>
    <row r="39" spans="1:23" ht="14.25" customHeight="1" x14ac:dyDescent="0.2"/>
    <row r="40" spans="1:23" ht="14.25" customHeight="1" x14ac:dyDescent="0.25">
      <c r="A40" s="45" t="s">
        <v>102</v>
      </c>
      <c r="V40" s="54"/>
    </row>
    <row r="41" spans="1:23" ht="14.25" customHeight="1" x14ac:dyDescent="0.25">
      <c r="V41" s="54"/>
    </row>
    <row r="42" spans="1:23" ht="14.25" customHeight="1" x14ac:dyDescent="0.25">
      <c r="A42" s="45" t="s">
        <v>160</v>
      </c>
      <c r="V42" s="54"/>
    </row>
    <row r="43" spans="1:23" ht="14.25" customHeight="1" x14ac:dyDescent="0.25">
      <c r="A43" s="45" t="s">
        <v>168</v>
      </c>
      <c r="V43" s="54"/>
    </row>
    <row r="44" spans="1:23" ht="14.25" customHeight="1" x14ac:dyDescent="0.25">
      <c r="V44" s="54"/>
    </row>
    <row r="45" spans="1:23" ht="14.25" customHeight="1" x14ac:dyDescent="0.25">
      <c r="B45" s="47" t="s">
        <v>72</v>
      </c>
      <c r="C45" s="45" t="s">
        <v>73</v>
      </c>
      <c r="V45" s="54"/>
    </row>
    <row r="46" spans="1:23" ht="14.25" customHeight="1" x14ac:dyDescent="0.25">
      <c r="B46" s="7" t="s">
        <v>54</v>
      </c>
      <c r="C46" s="55" t="s">
        <v>74</v>
      </c>
      <c r="D46" s="55"/>
      <c r="E46" s="55"/>
      <c r="V46" s="54"/>
    </row>
    <row r="47" spans="1:23" ht="14.25" customHeight="1" x14ac:dyDescent="0.25">
      <c r="B47" s="56" t="s">
        <v>54</v>
      </c>
      <c r="C47" s="57" t="s">
        <v>55</v>
      </c>
      <c r="D47" s="57"/>
      <c r="E47" s="57"/>
      <c r="V47" s="54"/>
    </row>
    <row r="48" spans="1:23" ht="14.25" customHeight="1" x14ac:dyDescent="0.25">
      <c r="B48" s="58" t="s">
        <v>54</v>
      </c>
      <c r="C48" s="59" t="s">
        <v>158</v>
      </c>
      <c r="D48" s="59"/>
      <c r="E48" s="59"/>
      <c r="V48" s="54"/>
    </row>
    <row r="49" spans="1:22" ht="14.25" customHeight="1" x14ac:dyDescent="0.25">
      <c r="B49" s="60" t="s">
        <v>159</v>
      </c>
      <c r="C49" s="61" t="s">
        <v>56</v>
      </c>
      <c r="D49" s="61"/>
      <c r="E49" s="61"/>
      <c r="V49" s="54"/>
    </row>
    <row r="50" spans="1:22" ht="15" x14ac:dyDescent="0.25">
      <c r="V50" s="54"/>
    </row>
    <row r="51" spans="1:22" ht="15" x14ac:dyDescent="0.25">
      <c r="A51" s="46" t="s">
        <v>103</v>
      </c>
      <c r="V51" s="54"/>
    </row>
    <row r="53" spans="1:22" ht="15" x14ac:dyDescent="0.25">
      <c r="B53" s="62" t="s">
        <v>206</v>
      </c>
      <c r="V53" s="54"/>
    </row>
    <row r="54" spans="1:22" x14ac:dyDescent="0.2">
      <c r="B54" s="62" t="s">
        <v>207</v>
      </c>
    </row>
    <row r="55" spans="1:22" x14ac:dyDescent="0.2">
      <c r="B55" s="62" t="s">
        <v>208</v>
      </c>
    </row>
    <row r="57" spans="1:22" x14ac:dyDescent="0.2">
      <c r="B57" s="62" t="s">
        <v>209</v>
      </c>
    </row>
    <row r="58" spans="1:22" x14ac:dyDescent="0.2">
      <c r="B58" s="62"/>
    </row>
    <row r="59" spans="1:22" x14ac:dyDescent="0.2">
      <c r="B59" s="62"/>
    </row>
    <row r="60" spans="1:22" ht="15" x14ac:dyDescent="0.25">
      <c r="A60" s="63" t="s">
        <v>175</v>
      </c>
      <c r="B60" s="64"/>
      <c r="C60" s="64"/>
      <c r="D60" s="64"/>
      <c r="E60" s="64"/>
    </row>
    <row r="61" spans="1:22" x14ac:dyDescent="0.2">
      <c r="A61" s="64"/>
      <c r="B61" s="64"/>
      <c r="C61" s="64"/>
      <c r="D61" s="64"/>
      <c r="E61" s="64"/>
    </row>
    <row r="62" spans="1:22" x14ac:dyDescent="0.2">
      <c r="A62" s="64" t="s">
        <v>114</v>
      </c>
      <c r="C62" s="64"/>
      <c r="D62" s="64"/>
      <c r="E62" s="64"/>
      <c r="F62" s="64"/>
    </row>
    <row r="64" spans="1:22" x14ac:dyDescent="0.2">
      <c r="B64" s="65" t="s">
        <v>6</v>
      </c>
      <c r="C64" s="65" t="s">
        <v>7</v>
      </c>
      <c r="D64" s="65" t="s">
        <v>8</v>
      </c>
      <c r="E64" s="65" t="s">
        <v>10</v>
      </c>
      <c r="F64" s="65" t="s">
        <v>11</v>
      </c>
    </row>
    <row r="65" spans="2:6" x14ac:dyDescent="0.2">
      <c r="B65" s="66">
        <v>150</v>
      </c>
      <c r="C65" s="66">
        <v>400</v>
      </c>
      <c r="D65" s="66">
        <v>400</v>
      </c>
      <c r="E65" s="8">
        <f>C65+D65</f>
        <v>800</v>
      </c>
      <c r="F65" s="66">
        <v>1000</v>
      </c>
    </row>
    <row r="66" spans="2:6" x14ac:dyDescent="0.2">
      <c r="B66" s="67" t="s">
        <v>108</v>
      </c>
      <c r="C66" s="67">
        <f>$B$65+150</f>
        <v>300</v>
      </c>
      <c r="D66" s="67">
        <f>$B$65+150</f>
        <v>300</v>
      </c>
      <c r="E66" s="67">
        <f>C66+D66</f>
        <v>600</v>
      </c>
    </row>
    <row r="67" spans="2:6" x14ac:dyDescent="0.2">
      <c r="B67" s="67" t="s">
        <v>63</v>
      </c>
      <c r="C67" s="67">
        <f>E67-C66</f>
        <v>640</v>
      </c>
      <c r="D67" s="67">
        <f>E67-D66</f>
        <v>640</v>
      </c>
      <c r="E67" s="67">
        <f>$F$65-F67</f>
        <v>940</v>
      </c>
      <c r="F67" s="51">
        <v>60</v>
      </c>
    </row>
    <row r="68" spans="2:6" x14ac:dyDescent="0.2">
      <c r="B68" s="67"/>
      <c r="C68" s="67"/>
      <c r="D68" s="67"/>
      <c r="E68" s="67"/>
    </row>
    <row r="69" spans="2:6" x14ac:dyDescent="0.2">
      <c r="C69" s="70">
        <f>C66</f>
        <v>300</v>
      </c>
      <c r="D69" s="70">
        <f>D66</f>
        <v>300</v>
      </c>
      <c r="E69" s="70">
        <f>C69+D69</f>
        <v>600</v>
      </c>
    </row>
    <row r="70" spans="2:6" x14ac:dyDescent="0.2">
      <c r="C70" s="70">
        <f>C66</f>
        <v>300</v>
      </c>
      <c r="D70" s="70">
        <f>D67</f>
        <v>640</v>
      </c>
      <c r="E70" s="70">
        <f>C70+D70</f>
        <v>940</v>
      </c>
    </row>
    <row r="71" spans="2:6" x14ac:dyDescent="0.2">
      <c r="C71" s="70">
        <f>C67</f>
        <v>640</v>
      </c>
      <c r="D71" s="70">
        <f>D66</f>
        <v>300</v>
      </c>
      <c r="E71" s="70">
        <f>C71+D71</f>
        <v>940</v>
      </c>
    </row>
    <row r="72" spans="2:6" x14ac:dyDescent="0.2">
      <c r="C72" s="70">
        <f>C66</f>
        <v>300</v>
      </c>
      <c r="D72" s="70">
        <f>D66</f>
        <v>300</v>
      </c>
      <c r="E72" s="70">
        <f>C72+D72</f>
        <v>600</v>
      </c>
    </row>
  </sheetData>
  <sheetProtection sheet="1" insertRows="0" deleteRows="0"/>
  <dataConsolidate/>
  <mergeCells count="7">
    <mergeCell ref="O15:Q18"/>
    <mergeCell ref="Q21:T21"/>
    <mergeCell ref="A21:C21"/>
    <mergeCell ref="H21:J21"/>
    <mergeCell ref="K21:L21"/>
    <mergeCell ref="M21:P21"/>
    <mergeCell ref="D21:G21"/>
  </mergeCells>
  <conditionalFormatting sqref="A24:U33">
    <cfRule type="expression" dxfId="126" priority="3">
      <formula>OR(A24="")</formula>
    </cfRule>
  </conditionalFormatting>
  <conditionalFormatting sqref="B65">
    <cfRule type="expression" dxfId="125" priority="30">
      <formula>NOT(OR(B65=50,B65=60,B65=80,B65=100,B65=120,B65=133,B65=150))</formula>
    </cfRule>
  </conditionalFormatting>
  <conditionalFormatting sqref="C24:C33">
    <cfRule type="cellIs" dxfId="124" priority="24" operator="lessThan">
      <formula>0</formula>
    </cfRule>
  </conditionalFormatting>
  <conditionalFormatting sqref="C65">
    <cfRule type="expression" dxfId="123" priority="29">
      <formula>NOT(AND(C65&gt;=B65+150,C65&lt;=F65-60-B65-150,E65&lt;=F65-60))</formula>
    </cfRule>
  </conditionalFormatting>
  <conditionalFormatting sqref="D24:D33">
    <cfRule type="expression" dxfId="122" priority="32">
      <formula>NOT(AND(D24&gt;=I24+150,D24&lt;=J24-60-I24-150,F24&lt;=J24-60,I24&gt;0,J24&gt;0))</formula>
    </cfRule>
  </conditionalFormatting>
  <conditionalFormatting sqref="D65">
    <cfRule type="expression" dxfId="121" priority="28">
      <formula>NOT(AND(D65&gt;=B65+150,D65&lt;=F65-60-B65-150,E65&lt;=F65-60))</formula>
    </cfRule>
  </conditionalFormatting>
  <conditionalFormatting sqref="E24:E33">
    <cfRule type="expression" dxfId="120" priority="31">
      <formula>NOT(AND(E24&gt;=I24+150,E24&lt;=J24-60-I24-150,F24&lt;=J24-60,I24&gt;0,J24&gt;0))</formula>
    </cfRule>
  </conditionalFormatting>
  <conditionalFormatting sqref="E65">
    <cfRule type="expression" dxfId="119" priority="27">
      <formula>NOT(AND(E65&gt;=2*(B65+150),E65&lt;=F65-60))</formula>
    </cfRule>
  </conditionalFormatting>
  <conditionalFormatting sqref="F24:F33">
    <cfRule type="expression" dxfId="118" priority="25">
      <formula>NOT(OR(AND(F24&gt;=2*(I24+150),F24&lt;=J24-60,D24&gt;0,E24&gt;0),F24=0))</formula>
    </cfRule>
  </conditionalFormatting>
  <conditionalFormatting sqref="F65">
    <cfRule type="cellIs" dxfId="117" priority="26" operator="notBetween">
      <formula>600</formula>
      <formula>1200</formula>
    </cfRule>
  </conditionalFormatting>
  <conditionalFormatting sqref="G24:G33">
    <cfRule type="cellIs" dxfId="116" priority="23" operator="notBetween">
      <formula>80</formula>
      <formula>175</formula>
    </cfRule>
  </conditionalFormatting>
  <conditionalFormatting sqref="H24:H33">
    <cfRule type="cellIs" dxfId="115" priority="21" operator="lessThan">
      <formula>2000</formula>
    </cfRule>
    <cfRule type="cellIs" dxfId="114" priority="22" operator="notBetween">
      <formula>2000</formula>
      <formula>8000</formula>
    </cfRule>
  </conditionalFormatting>
  <conditionalFormatting sqref="I24:I33">
    <cfRule type="expression" dxfId="113" priority="6">
      <formula>AND(OR(D24&gt;0,E24&gt;0),I24=0)</formula>
    </cfRule>
    <cfRule type="expression" dxfId="112" priority="14">
      <formula>OR(AND(L24="Power T",OR(I24=220)))</formula>
    </cfRule>
    <cfRule type="expression" dxfId="111" priority="15">
      <formula>OR(AND(L24="Power T",OR(I24=50)),AND(L24="Power S",OR(I24=220,I24=250)),AND(L24="Perform R",OR(I24=50,I24=220,I24=250)),AND(L24="Perform C",OR(I24=220,I24=250)))</formula>
    </cfRule>
    <cfRule type="expression" dxfId="110" priority="16">
      <formula>NOT(OR(I24=50,I24=60,I24=80,I24=100,I24=120,I24=133,I24=150,I24=172,I24=200,I24=220,I24=240,I24=250))</formula>
    </cfRule>
  </conditionalFormatting>
  <conditionalFormatting sqref="J24:J33">
    <cfRule type="expression" dxfId="109" priority="7">
      <formula>AND(OR(D24&gt;0,E24&gt;0),J24=0)</formula>
    </cfRule>
    <cfRule type="cellIs" dxfId="108" priority="36" operator="notBetween">
      <formula>600</formula>
      <formula>1200</formula>
    </cfRule>
  </conditionalFormatting>
  <conditionalFormatting sqref="K24:K33">
    <cfRule type="expression" dxfId="107" priority="12">
      <formula>NOT(OR(K24="FTV",K24=""))</formula>
    </cfRule>
  </conditionalFormatting>
  <conditionalFormatting sqref="L24:L33">
    <cfRule type="expression" dxfId="106" priority="9">
      <formula>OR(AND(L24="Power T",OR(I24=220)))</formula>
    </cfRule>
    <cfRule type="expression" dxfId="105" priority="10">
      <formula>OR(AND(L24="Power T",OR(I24=50)),AND(L24="Power S",OR(I24=220,I24=250)),AND(L24="Perform R",OR(I24=50,I24=220,I24=250)),AND(L24="Perform C",OR(I24=220,I24=250)))</formula>
    </cfRule>
    <cfRule type="expression" dxfId="104" priority="11">
      <formula>NOT(OR(L24="Power T",L24="Power S",L24="Perform R",L24="Perform C"))</formula>
    </cfRule>
  </conditionalFormatting>
  <conditionalFormatting sqref="M24:M33">
    <cfRule type="expression" dxfId="103" priority="8">
      <formula>AND(P24="G",NOT(OR(M24=0.7,M24=0.75,M24=0.8)))</formula>
    </cfRule>
  </conditionalFormatting>
  <conditionalFormatting sqref="N24:N33">
    <cfRule type="expression" dxfId="101" priority="20">
      <formula>NOT(OR(N24="SP 25",N24="SP 25",N24="PVDF 25",N24="PVDF 35",N24="PUR 50",N24="PVCF 150",N24="HPS 200",N24="PRISMA",N24="PRISMA ELEMENTS",N24="Inox 304",N24="Inox 316L",N24="Inox 316"))</formula>
    </cfRule>
  </conditionalFormatting>
  <conditionalFormatting sqref="P24:P33">
    <cfRule type="expression" dxfId="100" priority="4">
      <formula>AND(P24="G",NOT(OR(M24=0.7,M24=0.75,M24=0.8)))</formula>
    </cfRule>
    <cfRule type="expression" dxfId="99" priority="34">
      <formula>NOT(OR(P24="S",P24="V",P24="V2",P24="G",P24="M",P24="M3",P24="M8"))</formula>
    </cfRule>
  </conditionalFormatting>
  <conditionalFormatting sqref="R24:R33">
    <cfRule type="expression" dxfId="97" priority="18">
      <formula>NOT(OR(R24="SP 25",R24="SP 25",R24="PVDF 25",R24="PVDF 35",R24="PUR 50",R24="PVCF 150",R24="HPS 200",R24="PRISMA",R24="PRISMA ELEMENTS",R24="Inox 304",R24="Inox 316L",R24="Inox 316"))</formula>
    </cfRule>
  </conditionalFormatting>
  <conditionalFormatting sqref="T24:T33">
    <cfRule type="expression" dxfId="96" priority="33">
      <formula>NOT(OR(T24="S",T24="V",T24="V2",T24="G",T24="M2"))</formula>
    </cfRule>
  </conditionalFormatting>
  <conditionalFormatting sqref="W33">
    <cfRule type="expression" dxfId="95" priority="1">
      <formula>OR(W33="")</formula>
    </cfRule>
  </conditionalFormatting>
  <dataValidations count="16">
    <dataValidation type="whole" operator="greaterThanOrEqual" allowBlank="1" sqref="C24:C33" xr:uid="{8DDEDD71-CF26-4E40-9BFF-C5E89FAB9578}">
      <formula1>0</formula1>
    </dataValidation>
    <dataValidation type="custom" errorStyle="information" allowBlank="1" errorTitle="wrong" sqref="E24:E33" xr:uid="{4F8BAC0A-7201-4311-8670-9C594680BB29}">
      <formula1>AND(E24&gt;=I24+150,E24&lt;=J24-60-I24-150)</formula1>
    </dataValidation>
    <dataValidation type="custom" errorStyle="information" allowBlank="1" errorTitle="wrong" sqref="D24:D33" xr:uid="{221AAFEF-9DC7-4A7C-9713-8658D41E2AB1}">
      <formula1>AND(D24&gt;=I24+150,D24&lt;=J24-60-I24-150)</formula1>
    </dataValidation>
    <dataValidation type="list" allowBlank="1" sqref="B65" xr:uid="{CE4A67CA-1940-48C5-AD69-BFA02C0BC56B}">
      <formula1>"50,60,80,100,120,133,150"</formula1>
    </dataValidation>
    <dataValidation type="whole" errorStyle="information" allowBlank="1" errorTitle="Wrong module" error="Insert module M [mm] (whole number):_x000a_600 mm to 1200 mm_x000a_1000 mm standard module_x000a_1200 mm standard module" sqref="J24:J33" xr:uid="{D252283F-3DEC-4B2C-A3A4-79BE977B8EDA}">
      <formula1>600</formula1>
      <formula2>1200</formula2>
    </dataValidation>
    <dataValidation type="list" allowBlank="1" sqref="L24:L33" xr:uid="{C9CBCB20-CFED-4197-9B27-62402416957A}">
      <formula1>"Power T,Power S,Perform R,Perform C"</formula1>
    </dataValidation>
    <dataValidation type="list" allowBlank="1" sqref="P24:P33" xr:uid="{8B63AED9-8EB3-4F15-AE84-C4F574BDDC3F}">
      <formula1>"S,V,V2,G,M,M3,M8"</formula1>
    </dataValidation>
    <dataValidation type="list" allowBlank="1" sqref="T24:T33" xr:uid="{D3FEC09B-C973-4760-A424-B2E63F1842BA}">
      <formula1>"S,V,V2,G,M2"</formula1>
    </dataValidation>
    <dataValidation type="whole" allowBlank="1" showInputMessage="1" showErrorMessage="1" sqref="F65" xr:uid="{16538608-B17F-4204-9EEB-D56B9949C328}">
      <formula1>600</formula1>
      <formula2>1200</formula2>
    </dataValidation>
    <dataValidation type="whole" errorStyle="information" allowBlank="1" errorTitle="Wrong length" error="Insert length (whole number)_x000a_2000 to 8000 mm" sqref="H24:H33" xr:uid="{5EC058F8-9E41-4441-96FD-235140235A11}">
      <formula1>2000</formula1>
      <formula2>8000</formula2>
    </dataValidation>
    <dataValidation type="whole" errorStyle="information" allowBlank="1" errorTitle="wrong" sqref="G24:G33" xr:uid="{7DE19730-C3A0-4FC3-BC38-E85FED0FA08C}">
      <formula1>80</formula1>
      <formula2>175</formula2>
    </dataValidation>
    <dataValidation type="list" allowBlank="1" sqref="N24:N33 R24:R33" xr:uid="{96170F22-CEA6-45EA-8C82-F0C31D845329}">
      <formula1>"SP 25,SP 25,PVDF 25,PVDF 35,PUR 50,PVCF 150,HPS 200,PRISMA,PRISMA ELEMENTS,Inox 304,Inox 316L,Inox 316"</formula1>
    </dataValidation>
    <dataValidation type="list" allowBlank="1" sqref="I24:I33" xr:uid="{F6C8332E-2EEA-45F3-B7E3-08F12512970F}">
      <formula1>"50,60,80,100,120,133,150,172,200,220,240,250"</formula1>
    </dataValidation>
    <dataValidation type="list" allowBlank="1" sqref="K24:K32" xr:uid="{A1ACB80F-0863-48F1-84CB-F79B7C7C0624}">
      <formula1>"FTV"</formula1>
    </dataValidation>
    <dataValidation allowBlank="1" sqref="F24:F33" xr:uid="{4AF39416-1707-47FF-B689-C3BC9EA3E6E4}"/>
    <dataValidation type="list" allowBlank="1" showInputMessage="1" showErrorMessage="1" sqref="W24:W33" xr:uid="{3DAF3177-C1B1-4EF4-81BC-46E0A739ACBB}">
      <formula1>"Priority A, Priority B, Priority C"</formula1>
    </dataValidation>
  </dataValidations>
  <pageMargins left="0.39370078740157483" right="0.39370078740157483" top="0.39370078740157483" bottom="0.39370078740157483" header="0.31496062992125984" footer="0.31496062992125984"/>
  <pageSetup paperSize="9" scale="47" pageOrder="overThenDown" orientation="landscape" r:id="rId1"/>
  <ignoredErrors>
    <ignoredError sqref="A2:B2 A4:XFD4 A3:B3 D3 F3:XFD3 A56 A53 C53:XFD53 A54 C54:XFD54 A55 C55:XFD55 A58:XFD59 A57 C57:XFD57 A39:XFD39 B38:XFD38 A50:XFD50 A45 D45:XFD45 A46 D46:XFD46 A47 D47:XFD47 A48 D48:XFD48 A49 D49:XFD49 A44:XFD44 B42:XFD42 A1:B1 D1:XFD1 A10:XFD11 B5:XFD5 B6:XFD6 B7:XFD7 B8:XFD8 B9:XFD9 A16:XFD16 B12:XFD12 B13:XFD13 B14:XFD14 A18:XFD20 B17:XFD17 A22:XFD22 B21:C21 I21:J21 L21 A35:XFD37 N21:P21 R21:T21 X21:XFD21 X23:XFD23 A24:J24 L24:XFD24 A25:J25 L25:XFD25 A26:J26 L26:XFD26 A27:J27 L27:XFD27 A28:J28 L28:XFD28 A29:J29 L29:XFD29 A30:J30 L30:XFD30 A31:J31 L31:XFD31 A32:J32 L32:XFD32 C33:J33 M33 Q33 V33 X33:XFD33 A34:T34 V34:XFD34 A41:XFD41 B40:XFD40 B43:XFD43 A52:XFD52 B51:XFD51 E21:G21 A65:XFD65 A64 G64:XFD64 A68:XFD1048576 A66 C66:XFD66 A67 C67:XFD67 D2:XFD2 A61:XFD61 B60:XFD60 A63:XFD63 B62:XFD62 A15:N15 P15:XFD15 C56:XFD56" unlockedFormula="1"/>
  </ignoredErrors>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9" id="{00000000-000E-0000-0400-000011000000}">
            <xm:f>COUNTIF(List_Values!$A$2:$A$11,M24)=0</xm:f>
            <x14:dxf>
              <fill>
                <patternFill patternType="solid">
                  <bgColor rgb="FFFFC7CE"/>
                </patternFill>
              </fill>
            </x14:dxf>
          </x14:cfRule>
          <xm:sqref>M24:M33</xm:sqref>
        </x14:conditionalFormatting>
        <x14:conditionalFormatting xmlns:xm="http://schemas.microsoft.com/office/excel/2006/main">
          <x14:cfRule type="expression" priority="17" id="{00000000-000E-0000-0400-00000F000000}">
            <xm:f>COUNTIF(List_Values!$A$2:$A$11,Q24)=0</xm:f>
            <x14:dxf>
              <fill>
                <patternFill patternType="solid">
                  <bgColor rgb="FFFFC7CE"/>
                </patternFill>
              </fill>
            </x14:dxf>
          </x14:cfRule>
          <xm:sqref>Q24:Q33</xm:sqref>
        </x14:conditionalFormatting>
      </x14:conditionalFormattings>
    </ext>
    <ext xmlns:x14="http://schemas.microsoft.com/office/spreadsheetml/2009/9/main" uri="{CCE6A557-97BC-4b89-ADB6-D9C93CAAB3DF}">
      <x14:dataValidations xmlns:xm="http://schemas.microsoft.com/office/excel/2006/main" count="1">
        <x14:dataValidation type="list" allowBlank="1" xr:uid="{D3DD2D3B-08C7-4565-ACFE-56503DF3DE02}">
          <x14:formula1>
            <xm:f>List_Values!$A$2:$A$11</xm:f>
          </x14:formula1>
          <xm:sqref>Q24:Q33 M24:M33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87C1B-4CCC-4325-AD7E-112A782C26F4}">
  <sheetPr codeName="Sheet8"/>
  <dimension ref="A1:W72"/>
  <sheetViews>
    <sheetView showGridLines="0" zoomScale="85" zoomScaleNormal="85" zoomScaleSheetLayoutView="70" workbookViewId="0">
      <selection activeCell="E35" sqref="E35"/>
    </sheetView>
  </sheetViews>
  <sheetFormatPr defaultRowHeight="14.25" x14ac:dyDescent="0.2"/>
  <cols>
    <col min="1" max="1" width="17.625" style="45" customWidth="1"/>
    <col min="2" max="2" width="14.625" style="45" customWidth="1"/>
    <col min="3" max="10" width="10.625" style="45" customWidth="1"/>
    <col min="11" max="11" width="11.5" style="45" customWidth="1"/>
    <col min="12" max="12" width="10.75" style="45" customWidth="1"/>
    <col min="13" max="13" width="10.625" style="45" customWidth="1"/>
    <col min="14" max="15" width="12.625" style="45" customWidth="1"/>
    <col min="16" max="17" width="10.625" style="45" customWidth="1"/>
    <col min="18" max="19" width="12.625" style="45" customWidth="1"/>
    <col min="20" max="20" width="10.625" style="45" customWidth="1"/>
    <col min="21" max="21" width="24.625" style="45" customWidth="1"/>
    <col min="22" max="22" width="10.625" style="45" customWidth="1"/>
    <col min="23" max="16384" width="9" style="45"/>
  </cols>
  <sheetData>
    <row r="1" spans="1:17" s="72" customFormat="1" ht="15.75" x14ac:dyDescent="0.25">
      <c r="B1" s="73"/>
      <c r="C1" s="74" t="s">
        <v>162</v>
      </c>
    </row>
    <row r="2" spans="1:17" s="72" customFormat="1" ht="26.25" x14ac:dyDescent="0.4">
      <c r="C2" s="76" t="s">
        <v>176</v>
      </c>
    </row>
    <row r="3" spans="1:17" s="72" customFormat="1" ht="15.75" x14ac:dyDescent="0.25">
      <c r="C3" s="77" t="s">
        <v>16</v>
      </c>
      <c r="D3" s="78" t="str" cm="1">
        <f t="array" ref="D3">LOOKUP(2,1/(Updates!A:A&lt;&gt;""),Updates!A:A)</f>
        <v>1.4</v>
      </c>
      <c r="E3" s="89" t="s">
        <v>151</v>
      </c>
      <c r="G3" s="75"/>
    </row>
    <row r="4" spans="1:17" s="72" customFormat="1" x14ac:dyDescent="0.2"/>
    <row r="5" spans="1:17" ht="15" x14ac:dyDescent="0.25">
      <c r="A5" s="79" t="s">
        <v>76</v>
      </c>
      <c r="B5" s="80" t="str">
        <f>IF('FTV Fassadenpaneel'!B5=0,"",'FTV Fassadenpaneel'!B5)</f>
        <v/>
      </c>
      <c r="C5" s="81"/>
    </row>
    <row r="6" spans="1:17" ht="15" x14ac:dyDescent="0.25">
      <c r="A6" s="79" t="s">
        <v>77</v>
      </c>
      <c r="B6" s="80" t="str">
        <f>IF('FTV Fassadenpaneel'!B6=0,"",'FTV Fassadenpaneel'!B6)</f>
        <v/>
      </c>
      <c r="C6" s="81"/>
    </row>
    <row r="7" spans="1:17" ht="15" x14ac:dyDescent="0.25">
      <c r="A7" s="79" t="s">
        <v>78</v>
      </c>
      <c r="B7" s="80" t="str">
        <f>IF('FTV Fassadenpaneel'!B7=0,"",'FTV Fassadenpaneel'!B7)</f>
        <v/>
      </c>
      <c r="C7" s="81"/>
    </row>
    <row r="8" spans="1:17" ht="15" x14ac:dyDescent="0.25">
      <c r="A8" s="79" t="s">
        <v>58</v>
      </c>
      <c r="B8" s="80" t="str">
        <f>IF('FTV Fassadenpaneel'!B8=0,"",'FTV Fassadenpaneel'!B8)</f>
        <v/>
      </c>
      <c r="C8" s="81"/>
    </row>
    <row r="9" spans="1:17" ht="15" x14ac:dyDescent="0.25">
      <c r="A9" s="79" t="s">
        <v>59</v>
      </c>
      <c r="B9" s="80" t="str">
        <f>IF('FTV Fassadenpaneel'!B9=0,"",'FTV Fassadenpaneel'!B9)</f>
        <v/>
      </c>
      <c r="C9" s="81"/>
    </row>
    <row r="12" spans="1:17" ht="15" x14ac:dyDescent="0.25">
      <c r="A12" s="79" t="s">
        <v>164</v>
      </c>
      <c r="B12" s="80" t="str">
        <f>IF('FTV Fassadenpaneel'!B12=0,"",'FTV Fassadenpaneel'!B12)</f>
        <v/>
      </c>
      <c r="C12" s="81"/>
    </row>
    <row r="13" spans="1:17" ht="15" x14ac:dyDescent="0.25">
      <c r="A13" s="79" t="s">
        <v>79</v>
      </c>
      <c r="B13" s="80" t="str">
        <f>IF('FTV Fassadenpaneel'!B13=0,"",'FTV Fassadenpaneel'!B13)</f>
        <v/>
      </c>
      <c r="C13" s="81"/>
      <c r="M13" s="49"/>
      <c r="Q13" s="49"/>
    </row>
    <row r="14" spans="1:17" ht="15" x14ac:dyDescent="0.25">
      <c r="A14" s="79" t="s">
        <v>60</v>
      </c>
      <c r="B14" s="80" t="str">
        <f>IF('FTV Fassadenpaneel'!B14=0,"",'FTV Fassadenpaneel'!B14)</f>
        <v/>
      </c>
      <c r="C14" s="81"/>
    </row>
    <row r="15" spans="1:17" x14ac:dyDescent="0.2">
      <c r="O15" s="137" t="s">
        <v>150</v>
      </c>
      <c r="P15" s="137"/>
      <c r="Q15" s="137"/>
    </row>
    <row r="16" spans="1:17" x14ac:dyDescent="0.2">
      <c r="O16" s="137"/>
      <c r="P16" s="137"/>
      <c r="Q16" s="137"/>
    </row>
    <row r="17" spans="1:23" ht="15" x14ac:dyDescent="0.25">
      <c r="A17" s="79" t="s">
        <v>61</v>
      </c>
      <c r="B17" s="80" t="str">
        <f>IF('FTV Fassadenpaneel'!B17=0,"",'FTV Fassadenpaneel'!B17)</f>
        <v/>
      </c>
      <c r="C17" s="81"/>
      <c r="O17" s="137"/>
      <c r="P17" s="137"/>
      <c r="Q17" s="137"/>
    </row>
    <row r="18" spans="1:23" x14ac:dyDescent="0.2">
      <c r="O18" s="137"/>
      <c r="P18" s="137"/>
      <c r="Q18" s="137"/>
    </row>
    <row r="21" spans="1:23" s="88" customFormat="1" ht="15.75" customHeight="1" x14ac:dyDescent="0.2">
      <c r="A21" s="136" t="s">
        <v>165</v>
      </c>
      <c r="B21" s="136"/>
      <c r="C21" s="136"/>
      <c r="D21" s="136" t="s">
        <v>104</v>
      </c>
      <c r="E21" s="136"/>
      <c r="F21" s="136"/>
      <c r="G21" s="136"/>
      <c r="H21" s="136" t="s">
        <v>166</v>
      </c>
      <c r="I21" s="136"/>
      <c r="J21" s="136"/>
      <c r="K21" s="136" t="s">
        <v>167</v>
      </c>
      <c r="L21" s="136"/>
      <c r="M21" s="133" t="s">
        <v>80</v>
      </c>
      <c r="N21" s="134"/>
      <c r="O21" s="134"/>
      <c r="P21" s="135"/>
      <c r="Q21" s="133" t="s">
        <v>81</v>
      </c>
      <c r="R21" s="134"/>
      <c r="S21" s="134"/>
      <c r="T21" s="135"/>
      <c r="U21" s="83" t="s">
        <v>82</v>
      </c>
      <c r="V21" s="83" t="s">
        <v>83</v>
      </c>
      <c r="W21" s="83" t="s">
        <v>84</v>
      </c>
    </row>
    <row r="22" spans="1:23" ht="3" customHeight="1" x14ac:dyDescent="0.25">
      <c r="A22" s="50"/>
      <c r="B22" s="50"/>
      <c r="C22" s="50"/>
      <c r="D22" s="50"/>
      <c r="E22" s="50"/>
      <c r="F22" s="50"/>
      <c r="G22" s="50"/>
      <c r="H22" s="50"/>
      <c r="I22" s="50"/>
      <c r="J22" s="50"/>
      <c r="K22" s="50"/>
      <c r="L22" s="50"/>
      <c r="M22" s="50"/>
      <c r="N22" s="50"/>
      <c r="O22" s="50"/>
      <c r="P22" s="50"/>
      <c r="Q22" s="50"/>
      <c r="R22" s="50"/>
      <c r="S22" s="50"/>
      <c r="T22" s="50"/>
      <c r="U22" s="50"/>
      <c r="V22" s="50"/>
      <c r="W22" s="103"/>
    </row>
    <row r="23" spans="1:23" s="72" customFormat="1" ht="45" x14ac:dyDescent="0.2">
      <c r="A23" s="84" t="s">
        <v>85</v>
      </c>
      <c r="B23" s="85" t="s">
        <v>4</v>
      </c>
      <c r="C23" s="85" t="s">
        <v>86</v>
      </c>
      <c r="D23" s="85" t="s">
        <v>7</v>
      </c>
      <c r="E23" s="85" t="s">
        <v>8</v>
      </c>
      <c r="F23" s="85" t="s">
        <v>174</v>
      </c>
      <c r="G23" s="85" t="s">
        <v>105</v>
      </c>
      <c r="H23" s="85" t="s">
        <v>87</v>
      </c>
      <c r="I23" s="85" t="s">
        <v>88</v>
      </c>
      <c r="J23" s="85" t="s">
        <v>62</v>
      </c>
      <c r="K23" s="85" t="s">
        <v>167</v>
      </c>
      <c r="L23" s="85" t="s">
        <v>89</v>
      </c>
      <c r="M23" s="85" t="s">
        <v>90</v>
      </c>
      <c r="N23" s="85" t="s">
        <v>91</v>
      </c>
      <c r="O23" s="85" t="s">
        <v>92</v>
      </c>
      <c r="P23" s="85" t="s">
        <v>93</v>
      </c>
      <c r="Q23" s="85" t="s">
        <v>94</v>
      </c>
      <c r="R23" s="85" t="s">
        <v>95</v>
      </c>
      <c r="S23" s="85" t="s">
        <v>96</v>
      </c>
      <c r="T23" s="85" t="s">
        <v>97</v>
      </c>
      <c r="U23" s="85" t="s">
        <v>82</v>
      </c>
      <c r="V23" s="86" t="s">
        <v>98</v>
      </c>
      <c r="W23" s="104" t="s">
        <v>84</v>
      </c>
    </row>
    <row r="24" spans="1:23" x14ac:dyDescent="0.2">
      <c r="A24" s="18"/>
      <c r="B24" s="4"/>
      <c r="C24" s="4"/>
      <c r="D24" s="5"/>
      <c r="E24" s="5"/>
      <c r="F24" s="8">
        <f t="shared" ref="F24:F32" si="0">D24+E24</f>
        <v>0</v>
      </c>
      <c r="G24" s="5"/>
      <c r="H24" s="5"/>
      <c r="I24" s="4"/>
      <c r="J24" s="6"/>
      <c r="K24" s="4" t="s">
        <v>0</v>
      </c>
      <c r="L24" s="4"/>
      <c r="M24" s="12"/>
      <c r="N24" s="4"/>
      <c r="O24" s="4"/>
      <c r="P24" s="4"/>
      <c r="Q24" s="12"/>
      <c r="R24" s="4"/>
      <c r="S24" s="4"/>
      <c r="T24" s="4"/>
      <c r="U24" s="7"/>
      <c r="V24" s="19">
        <f t="shared" ref="V24:V33" si="1">C24*H24/1000*J24/1000</f>
        <v>0</v>
      </c>
      <c r="W24" s="102"/>
    </row>
    <row r="25" spans="1:23" x14ac:dyDescent="0.2">
      <c r="A25" s="18"/>
      <c r="B25" s="4"/>
      <c r="C25" s="4"/>
      <c r="D25" s="5"/>
      <c r="E25" s="5"/>
      <c r="F25" s="8">
        <f t="shared" si="0"/>
        <v>0</v>
      </c>
      <c r="G25" s="5"/>
      <c r="H25" s="5"/>
      <c r="I25" s="4"/>
      <c r="J25" s="6"/>
      <c r="K25" s="4" t="s">
        <v>0</v>
      </c>
      <c r="L25" s="4"/>
      <c r="M25" s="13"/>
      <c r="N25" s="4"/>
      <c r="O25" s="4"/>
      <c r="P25" s="4"/>
      <c r="Q25" s="13"/>
      <c r="R25" s="4"/>
      <c r="S25" s="4"/>
      <c r="T25" s="4"/>
      <c r="U25" s="7"/>
      <c r="V25" s="19">
        <f t="shared" si="1"/>
        <v>0</v>
      </c>
      <c r="W25" s="102"/>
    </row>
    <row r="26" spans="1:23" x14ac:dyDescent="0.2">
      <c r="A26" s="18"/>
      <c r="B26" s="4"/>
      <c r="C26" s="4"/>
      <c r="D26" s="5"/>
      <c r="E26" s="5"/>
      <c r="F26" s="8">
        <f t="shared" si="0"/>
        <v>0</v>
      </c>
      <c r="G26" s="5"/>
      <c r="H26" s="5"/>
      <c r="I26" s="4"/>
      <c r="J26" s="6"/>
      <c r="K26" s="4" t="s">
        <v>0</v>
      </c>
      <c r="L26" s="4"/>
      <c r="M26" s="13"/>
      <c r="N26" s="4"/>
      <c r="O26" s="4"/>
      <c r="P26" s="4"/>
      <c r="Q26" s="13"/>
      <c r="R26" s="4"/>
      <c r="S26" s="4"/>
      <c r="T26" s="4"/>
      <c r="U26" s="7"/>
      <c r="V26" s="19">
        <f t="shared" si="1"/>
        <v>0</v>
      </c>
      <c r="W26" s="102"/>
    </row>
    <row r="27" spans="1:23" x14ac:dyDescent="0.2">
      <c r="A27" s="18"/>
      <c r="B27" s="4"/>
      <c r="C27" s="4"/>
      <c r="D27" s="5"/>
      <c r="E27" s="5"/>
      <c r="F27" s="8">
        <f t="shared" si="0"/>
        <v>0</v>
      </c>
      <c r="G27" s="5"/>
      <c r="H27" s="5"/>
      <c r="I27" s="4"/>
      <c r="J27" s="6"/>
      <c r="K27" s="4" t="s">
        <v>0</v>
      </c>
      <c r="L27" s="4"/>
      <c r="M27" s="13"/>
      <c r="N27" s="4"/>
      <c r="O27" s="4"/>
      <c r="P27" s="4"/>
      <c r="Q27" s="13"/>
      <c r="R27" s="4"/>
      <c r="S27" s="4"/>
      <c r="T27" s="4"/>
      <c r="U27" s="7"/>
      <c r="V27" s="19">
        <f t="shared" si="1"/>
        <v>0</v>
      </c>
      <c r="W27" s="102"/>
    </row>
    <row r="28" spans="1:23" x14ac:dyDescent="0.2">
      <c r="A28" s="18"/>
      <c r="B28" s="4"/>
      <c r="C28" s="4"/>
      <c r="D28" s="5"/>
      <c r="E28" s="5"/>
      <c r="F28" s="8">
        <f t="shared" si="0"/>
        <v>0</v>
      </c>
      <c r="G28" s="5"/>
      <c r="H28" s="5"/>
      <c r="I28" s="4"/>
      <c r="J28" s="6"/>
      <c r="K28" s="4" t="s">
        <v>0</v>
      </c>
      <c r="L28" s="4"/>
      <c r="M28" s="12"/>
      <c r="N28" s="4"/>
      <c r="O28" s="4"/>
      <c r="P28" s="4"/>
      <c r="Q28" s="12"/>
      <c r="R28" s="4"/>
      <c r="S28" s="4"/>
      <c r="T28" s="4"/>
      <c r="U28" s="7"/>
      <c r="V28" s="19">
        <f t="shared" si="1"/>
        <v>0</v>
      </c>
      <c r="W28" s="102"/>
    </row>
    <row r="29" spans="1:23" x14ac:dyDescent="0.2">
      <c r="A29" s="18"/>
      <c r="B29" s="4"/>
      <c r="C29" s="4"/>
      <c r="D29" s="5"/>
      <c r="E29" s="5"/>
      <c r="F29" s="8">
        <f t="shared" si="0"/>
        <v>0</v>
      </c>
      <c r="G29" s="5"/>
      <c r="H29" s="5"/>
      <c r="I29" s="4"/>
      <c r="J29" s="6"/>
      <c r="K29" s="4" t="s">
        <v>0</v>
      </c>
      <c r="L29" s="4"/>
      <c r="M29" s="12"/>
      <c r="N29" s="4"/>
      <c r="O29" s="4"/>
      <c r="P29" s="4"/>
      <c r="Q29" s="12"/>
      <c r="R29" s="4"/>
      <c r="S29" s="4"/>
      <c r="T29" s="4"/>
      <c r="U29" s="7"/>
      <c r="V29" s="19">
        <f t="shared" si="1"/>
        <v>0</v>
      </c>
      <c r="W29" s="102"/>
    </row>
    <row r="30" spans="1:23" x14ac:dyDescent="0.2">
      <c r="A30" s="18"/>
      <c r="B30" s="4"/>
      <c r="C30" s="4"/>
      <c r="D30" s="5"/>
      <c r="E30" s="5"/>
      <c r="F30" s="8">
        <f t="shared" si="0"/>
        <v>0</v>
      </c>
      <c r="G30" s="5"/>
      <c r="H30" s="5"/>
      <c r="I30" s="4"/>
      <c r="J30" s="6"/>
      <c r="K30" s="4" t="s">
        <v>0</v>
      </c>
      <c r="L30" s="4"/>
      <c r="M30" s="12"/>
      <c r="N30" s="4"/>
      <c r="O30" s="4"/>
      <c r="P30" s="4"/>
      <c r="Q30" s="12"/>
      <c r="R30" s="4"/>
      <c r="S30" s="4"/>
      <c r="T30" s="4"/>
      <c r="U30" s="7"/>
      <c r="V30" s="19">
        <f t="shared" si="1"/>
        <v>0</v>
      </c>
      <c r="W30" s="102"/>
    </row>
    <row r="31" spans="1:23" x14ac:dyDescent="0.2">
      <c r="A31" s="18"/>
      <c r="B31" s="4"/>
      <c r="C31" s="4"/>
      <c r="D31" s="5"/>
      <c r="E31" s="5"/>
      <c r="F31" s="8">
        <f t="shared" si="0"/>
        <v>0</v>
      </c>
      <c r="G31" s="5"/>
      <c r="H31" s="5"/>
      <c r="I31" s="4"/>
      <c r="J31" s="6"/>
      <c r="K31" s="4" t="s">
        <v>0</v>
      </c>
      <c r="L31" s="4"/>
      <c r="M31" s="12"/>
      <c r="N31" s="4"/>
      <c r="O31" s="4"/>
      <c r="P31" s="4"/>
      <c r="Q31" s="12"/>
      <c r="R31" s="4"/>
      <c r="S31" s="4"/>
      <c r="T31" s="4"/>
      <c r="U31" s="7"/>
      <c r="V31" s="19">
        <f t="shared" si="1"/>
        <v>0</v>
      </c>
      <c r="W31" s="102"/>
    </row>
    <row r="32" spans="1:23" x14ac:dyDescent="0.2">
      <c r="A32" s="18"/>
      <c r="B32" s="4"/>
      <c r="C32" s="4"/>
      <c r="D32" s="5"/>
      <c r="E32" s="5"/>
      <c r="F32" s="8">
        <f t="shared" si="0"/>
        <v>0</v>
      </c>
      <c r="G32" s="5"/>
      <c r="H32" s="5"/>
      <c r="I32" s="4"/>
      <c r="J32" s="6"/>
      <c r="K32" s="4" t="s">
        <v>0</v>
      </c>
      <c r="L32" s="4"/>
      <c r="M32" s="12"/>
      <c r="N32" s="4"/>
      <c r="O32" s="4"/>
      <c r="P32" s="4"/>
      <c r="Q32" s="12"/>
      <c r="R32" s="4"/>
      <c r="S32" s="4"/>
      <c r="T32" s="4"/>
      <c r="U32" s="7"/>
      <c r="V32" s="19">
        <f t="shared" si="1"/>
        <v>0</v>
      </c>
      <c r="W32" s="102"/>
    </row>
    <row r="33" spans="1:23" x14ac:dyDescent="0.2">
      <c r="A33" s="20" t="s">
        <v>99</v>
      </c>
      <c r="B33" s="21" t="s">
        <v>2</v>
      </c>
      <c r="C33" s="21">
        <v>0</v>
      </c>
      <c r="D33" s="22">
        <v>400</v>
      </c>
      <c r="E33" s="22">
        <v>400</v>
      </c>
      <c r="F33" s="35">
        <f>D33+E33</f>
        <v>800</v>
      </c>
      <c r="G33" s="22">
        <v>90</v>
      </c>
      <c r="H33" s="22">
        <v>5000</v>
      </c>
      <c r="I33" s="21">
        <v>150</v>
      </c>
      <c r="J33" s="23">
        <v>800</v>
      </c>
      <c r="K33" s="21" t="s">
        <v>0</v>
      </c>
      <c r="L33" s="21" t="s">
        <v>3</v>
      </c>
      <c r="M33" s="36">
        <v>0.55000000000000004</v>
      </c>
      <c r="N33" s="21" t="s">
        <v>15</v>
      </c>
      <c r="O33" s="21" t="s">
        <v>14</v>
      </c>
      <c r="P33" s="21" t="s">
        <v>5</v>
      </c>
      <c r="Q33" s="36">
        <v>0.5</v>
      </c>
      <c r="R33" s="21" t="s">
        <v>15</v>
      </c>
      <c r="S33" s="21" t="s">
        <v>14</v>
      </c>
      <c r="T33" s="21" t="s">
        <v>13</v>
      </c>
      <c r="U33" s="25" t="s">
        <v>100</v>
      </c>
      <c r="V33" s="26">
        <f t="shared" si="1"/>
        <v>0</v>
      </c>
      <c r="W33" s="25" t="s">
        <v>101</v>
      </c>
    </row>
    <row r="34" spans="1:23" x14ac:dyDescent="0.2">
      <c r="A34" s="27"/>
      <c r="B34" s="28"/>
      <c r="C34" s="28"/>
      <c r="D34" s="29"/>
      <c r="E34" s="29"/>
      <c r="F34" s="37"/>
      <c r="G34" s="29"/>
      <c r="H34" s="29"/>
      <c r="I34" s="28"/>
      <c r="J34" s="28"/>
      <c r="K34" s="28"/>
      <c r="L34" s="28"/>
      <c r="M34" s="28"/>
      <c r="N34" s="28"/>
      <c r="O34" s="28"/>
      <c r="P34" s="28"/>
      <c r="Q34" s="28"/>
      <c r="R34" s="28"/>
      <c r="S34" s="28"/>
      <c r="T34" s="28"/>
      <c r="U34" s="38" t="s">
        <v>1</v>
      </c>
      <c r="V34" s="30">
        <f>SUBTOTAL(109,Table48[Gesamt
Q×L×M '[m2']])</f>
        <v>0</v>
      </c>
      <c r="W34" s="28"/>
    </row>
    <row r="35" spans="1:23" x14ac:dyDescent="0.2">
      <c r="A35" s="49"/>
      <c r="C35" s="51"/>
      <c r="U35" s="52"/>
      <c r="V35" s="53"/>
    </row>
    <row r="36" spans="1:23" x14ac:dyDescent="0.2">
      <c r="U36" s="52"/>
      <c r="V36" s="53"/>
    </row>
    <row r="37" spans="1:23" x14ac:dyDescent="0.2">
      <c r="U37" s="52"/>
      <c r="V37" s="53"/>
    </row>
    <row r="38" spans="1:23" ht="15" x14ac:dyDescent="0.25">
      <c r="A38" s="46" t="s">
        <v>70</v>
      </c>
      <c r="V38" s="54"/>
    </row>
    <row r="39" spans="1:23" ht="14.25" customHeight="1" x14ac:dyDescent="0.2"/>
    <row r="40" spans="1:23" ht="14.25" customHeight="1" x14ac:dyDescent="0.25">
      <c r="A40" s="45" t="s">
        <v>102</v>
      </c>
      <c r="V40" s="54"/>
    </row>
    <row r="41" spans="1:23" ht="14.25" customHeight="1" x14ac:dyDescent="0.25">
      <c r="V41" s="54"/>
    </row>
    <row r="42" spans="1:23" ht="14.25" customHeight="1" x14ac:dyDescent="0.25">
      <c r="A42" s="45" t="s">
        <v>160</v>
      </c>
      <c r="V42" s="54"/>
    </row>
    <row r="43" spans="1:23" ht="14.25" customHeight="1" x14ac:dyDescent="0.25">
      <c r="A43" s="45" t="s">
        <v>168</v>
      </c>
      <c r="V43" s="54"/>
    </row>
    <row r="44" spans="1:23" ht="14.25" customHeight="1" x14ac:dyDescent="0.25">
      <c r="V44" s="54"/>
    </row>
    <row r="45" spans="1:23" ht="14.25" customHeight="1" x14ac:dyDescent="0.25">
      <c r="B45" s="47" t="s">
        <v>72</v>
      </c>
      <c r="C45" s="45" t="s">
        <v>73</v>
      </c>
      <c r="V45" s="54"/>
    </row>
    <row r="46" spans="1:23" ht="14.25" customHeight="1" x14ac:dyDescent="0.25">
      <c r="B46" s="7" t="s">
        <v>54</v>
      </c>
      <c r="C46" s="55" t="s">
        <v>74</v>
      </c>
      <c r="D46" s="55"/>
      <c r="E46" s="55"/>
      <c r="V46" s="54"/>
    </row>
    <row r="47" spans="1:23" ht="14.25" customHeight="1" x14ac:dyDescent="0.25">
      <c r="B47" s="56" t="s">
        <v>54</v>
      </c>
      <c r="C47" s="57" t="s">
        <v>55</v>
      </c>
      <c r="D47" s="57"/>
      <c r="E47" s="57"/>
      <c r="V47" s="54"/>
    </row>
    <row r="48" spans="1:23" ht="14.25" customHeight="1" x14ac:dyDescent="0.25">
      <c r="B48" s="58" t="s">
        <v>54</v>
      </c>
      <c r="C48" s="59" t="s">
        <v>158</v>
      </c>
      <c r="D48" s="59"/>
      <c r="E48" s="59"/>
      <c r="V48" s="54"/>
    </row>
    <row r="49" spans="1:22" ht="14.25" customHeight="1" x14ac:dyDescent="0.25">
      <c r="B49" s="60" t="s">
        <v>159</v>
      </c>
      <c r="C49" s="61" t="s">
        <v>56</v>
      </c>
      <c r="D49" s="61"/>
      <c r="E49" s="61"/>
      <c r="V49" s="54"/>
    </row>
    <row r="50" spans="1:22" ht="15" x14ac:dyDescent="0.25">
      <c r="V50" s="54"/>
    </row>
    <row r="51" spans="1:22" ht="15" x14ac:dyDescent="0.25">
      <c r="A51" s="46" t="s">
        <v>103</v>
      </c>
      <c r="V51" s="54"/>
    </row>
    <row r="53" spans="1:22" ht="15" x14ac:dyDescent="0.25">
      <c r="B53" s="62" t="s">
        <v>206</v>
      </c>
      <c r="V53" s="54"/>
    </row>
    <row r="54" spans="1:22" x14ac:dyDescent="0.2">
      <c r="B54" s="62" t="s">
        <v>207</v>
      </c>
    </row>
    <row r="55" spans="1:22" x14ac:dyDescent="0.2">
      <c r="B55" s="62" t="s">
        <v>208</v>
      </c>
    </row>
    <row r="57" spans="1:22" x14ac:dyDescent="0.2">
      <c r="B57" s="62" t="s">
        <v>209</v>
      </c>
    </row>
    <row r="58" spans="1:22" x14ac:dyDescent="0.2">
      <c r="B58" s="62"/>
    </row>
    <row r="59" spans="1:22" x14ac:dyDescent="0.2">
      <c r="B59" s="62"/>
    </row>
    <row r="60" spans="1:22" ht="15" x14ac:dyDescent="0.25">
      <c r="A60" s="63" t="s">
        <v>177</v>
      </c>
      <c r="B60" s="64"/>
      <c r="C60" s="64"/>
      <c r="D60" s="64"/>
      <c r="E60" s="64"/>
    </row>
    <row r="61" spans="1:22" x14ac:dyDescent="0.2">
      <c r="A61" s="64"/>
      <c r="B61" s="64"/>
      <c r="C61" s="64"/>
      <c r="D61" s="64"/>
      <c r="E61" s="64"/>
    </row>
    <row r="62" spans="1:22" x14ac:dyDescent="0.2">
      <c r="A62" s="64" t="s">
        <v>114</v>
      </c>
      <c r="C62" s="64"/>
      <c r="D62" s="64"/>
      <c r="E62" s="64"/>
      <c r="F62" s="64"/>
    </row>
    <row r="64" spans="1:22" x14ac:dyDescent="0.2">
      <c r="B64" s="65" t="s">
        <v>6</v>
      </c>
      <c r="C64" s="65" t="s">
        <v>7</v>
      </c>
      <c r="D64" s="65" t="s">
        <v>8</v>
      </c>
      <c r="E64" s="65" t="s">
        <v>10</v>
      </c>
      <c r="F64" s="65" t="s">
        <v>11</v>
      </c>
    </row>
    <row r="65" spans="2:6" x14ac:dyDescent="0.2">
      <c r="B65" s="66">
        <v>150</v>
      </c>
      <c r="C65" s="66">
        <v>400</v>
      </c>
      <c r="D65" s="66">
        <v>600</v>
      </c>
      <c r="E65" s="8">
        <f>C65+D65</f>
        <v>1000</v>
      </c>
      <c r="F65" s="66">
        <v>1000</v>
      </c>
    </row>
    <row r="66" spans="2:6" x14ac:dyDescent="0.2">
      <c r="B66" s="67" t="s">
        <v>108</v>
      </c>
      <c r="C66" s="67">
        <f>$B$65+150</f>
        <v>300</v>
      </c>
      <c r="D66" s="67">
        <f>$B$65+150</f>
        <v>300</v>
      </c>
      <c r="E66" s="67">
        <f>C66+D66</f>
        <v>600</v>
      </c>
    </row>
    <row r="67" spans="2:6" x14ac:dyDescent="0.2">
      <c r="B67" s="67" t="s">
        <v>63</v>
      </c>
      <c r="C67" s="67">
        <f>E67-C66</f>
        <v>700</v>
      </c>
      <c r="D67" s="67">
        <f>E67-D66</f>
        <v>700</v>
      </c>
      <c r="E67" s="67">
        <f>$F$65-F67</f>
        <v>1000</v>
      </c>
      <c r="F67" s="51">
        <v>0</v>
      </c>
    </row>
    <row r="68" spans="2:6" x14ac:dyDescent="0.2">
      <c r="B68" s="67"/>
      <c r="C68" s="67"/>
      <c r="D68" s="67"/>
      <c r="E68" s="67"/>
    </row>
    <row r="69" spans="2:6" x14ac:dyDescent="0.2">
      <c r="C69" s="70"/>
      <c r="D69" s="70"/>
      <c r="E69" s="70"/>
    </row>
    <row r="70" spans="2:6" x14ac:dyDescent="0.2">
      <c r="C70" s="70">
        <f>C66</f>
        <v>300</v>
      </c>
      <c r="D70" s="70">
        <f>D67</f>
        <v>700</v>
      </c>
      <c r="E70" s="70">
        <f>C70+D70</f>
        <v>1000</v>
      </c>
    </row>
    <row r="71" spans="2:6" x14ac:dyDescent="0.2">
      <c r="C71" s="70">
        <f>C67</f>
        <v>700</v>
      </c>
      <c r="D71" s="70">
        <f>D66</f>
        <v>300</v>
      </c>
      <c r="E71" s="70">
        <f>C71+D71</f>
        <v>1000</v>
      </c>
    </row>
    <row r="72" spans="2:6" x14ac:dyDescent="0.2">
      <c r="C72" s="70"/>
      <c r="D72" s="70"/>
      <c r="E72" s="70"/>
    </row>
  </sheetData>
  <sheetProtection sheet="1" insertRows="0" deleteRows="0"/>
  <dataConsolidate/>
  <mergeCells count="7">
    <mergeCell ref="O15:Q18"/>
    <mergeCell ref="Q21:T21"/>
    <mergeCell ref="A21:C21"/>
    <mergeCell ref="D21:G21"/>
    <mergeCell ref="H21:J21"/>
    <mergeCell ref="K21:L21"/>
    <mergeCell ref="M21:P21"/>
  </mergeCells>
  <conditionalFormatting sqref="A24:U33">
    <cfRule type="expression" dxfId="94" priority="5">
      <formula>OR(A24="")</formula>
    </cfRule>
  </conditionalFormatting>
  <conditionalFormatting sqref="B65">
    <cfRule type="expression" dxfId="93" priority="30">
      <formula>NOT(OR(B65=50,B65=60,B65=80,B65=100,B65=120,B65=133,B65=150))</formula>
    </cfRule>
  </conditionalFormatting>
  <conditionalFormatting sqref="C24:C33">
    <cfRule type="cellIs" dxfId="92" priority="24" operator="lessThan">
      <formula>0</formula>
    </cfRule>
  </conditionalFormatting>
  <conditionalFormatting sqref="C65">
    <cfRule type="expression" dxfId="91" priority="29">
      <formula>NOT(AND(C65&gt;=B65+150,C65&lt;=F65-B65-150,E65=F65))</formula>
    </cfRule>
  </conditionalFormatting>
  <conditionalFormatting sqref="D24:D33">
    <cfRule type="expression" dxfId="90" priority="32">
      <formula>NOT(AND(D24&gt;=I24+150,D24&lt;=J24-I24-150,I24&gt;0,J24&gt;0))</formula>
    </cfRule>
  </conditionalFormatting>
  <conditionalFormatting sqref="D65">
    <cfRule type="expression" dxfId="89" priority="28">
      <formula>NOT(AND(D65&gt;=B65+150,D65&lt;=F65-B65-150,E65=F65))</formula>
    </cfRule>
  </conditionalFormatting>
  <conditionalFormatting sqref="E24:E33">
    <cfRule type="expression" dxfId="88" priority="31">
      <formula>NOT(AND(E24&gt;=I24+150,E24&lt;=J24-I24-150,I24&gt;0,J24&gt;0))</formula>
    </cfRule>
  </conditionalFormatting>
  <conditionalFormatting sqref="E65">
    <cfRule type="expression" dxfId="87" priority="27">
      <formula>NOT(AND(E65&gt;=2*(B65+150),E65=F65))</formula>
    </cfRule>
  </conditionalFormatting>
  <conditionalFormatting sqref="F24:F33">
    <cfRule type="expression" dxfId="86" priority="25">
      <formula>NOT(F24=J24)</formula>
    </cfRule>
  </conditionalFormatting>
  <conditionalFormatting sqref="F65">
    <cfRule type="cellIs" dxfId="85" priority="26" operator="notBetween">
      <formula>600</formula>
      <formula>1200</formula>
    </cfRule>
  </conditionalFormatting>
  <conditionalFormatting sqref="G24:G33">
    <cfRule type="cellIs" dxfId="84" priority="23" operator="notBetween">
      <formula>80</formula>
      <formula>175</formula>
    </cfRule>
  </conditionalFormatting>
  <conditionalFormatting sqref="H24:H33">
    <cfRule type="cellIs" dxfId="83" priority="21" operator="lessThan">
      <formula>2000</formula>
    </cfRule>
    <cfRule type="cellIs" dxfId="82" priority="22" operator="notBetween">
      <formula>2000</formula>
      <formula>8000</formula>
    </cfRule>
  </conditionalFormatting>
  <conditionalFormatting sqref="I24:I32">
    <cfRule type="expression" dxfId="81" priority="4">
      <formula>AND(OR(D24&gt;0,E24&gt;0),I24=0)</formula>
    </cfRule>
  </conditionalFormatting>
  <conditionalFormatting sqref="I24:I33">
    <cfRule type="expression" dxfId="80" priority="7">
      <formula>AND(OR(D24&gt;0,E24&gt;0),I24=0)</formula>
    </cfRule>
    <cfRule type="expression" dxfId="79" priority="14">
      <formula>OR(AND(L24="Power T",OR(I24=220)))</formula>
    </cfRule>
    <cfRule type="expression" dxfId="78" priority="15">
      <formula>OR(AND(L24="Power T",OR(I24=50)),AND(L24="Power S",OR(I24=220,I24=250)),AND(L24="Perform R",OR(I24=50,I24=220,I24=250)),AND(L24="Perform C",OR(I24=220,I24=250)))</formula>
    </cfRule>
    <cfRule type="expression" dxfId="77" priority="16">
      <formula>NOT(OR(I24=50,I24=60,I24=80,I24=100,I24=120,I24=133,I24=150,I24=172,I24=200,I24=220,I24=240,I24=250))</formula>
    </cfRule>
  </conditionalFormatting>
  <conditionalFormatting sqref="J24:J32">
    <cfRule type="expression" dxfId="76" priority="2">
      <formula>AND(OR(D24&gt;0,E24&gt;0),ISBLANK(J24))</formula>
    </cfRule>
  </conditionalFormatting>
  <conditionalFormatting sqref="J24:J33">
    <cfRule type="cellIs" dxfId="75" priority="35" operator="notBetween">
      <formula>600</formula>
      <formula>1200</formula>
    </cfRule>
    <cfRule type="cellIs" dxfId="74" priority="3" operator="notEqual">
      <formula>F24</formula>
    </cfRule>
    <cfRule type="expression" dxfId="73" priority="8">
      <formula>AND(OR(D24&gt;0,E24&gt;0),J24=0)</formula>
    </cfRule>
  </conditionalFormatting>
  <conditionalFormatting sqref="K24:K33">
    <cfRule type="expression" dxfId="72" priority="13">
      <formula>NOT(OR(K24="FTV",K24=""))</formula>
    </cfRule>
  </conditionalFormatting>
  <conditionalFormatting sqref="L24:L33">
    <cfRule type="expression" dxfId="71" priority="10">
      <formula>OR(AND(L24="Power T",OR(I24=220)))</formula>
    </cfRule>
    <cfRule type="expression" dxfId="70" priority="11">
      <formula>OR(AND(L24="Power T",OR(I24=50)),AND(L24="Power S",OR(I24=220,I24=250)),AND(L24="Perform R",OR(I24=50,I24=220,I24=250)),AND(L24="Perform C",OR(I24=220,I24=250)))</formula>
    </cfRule>
    <cfRule type="expression" dxfId="69" priority="12">
      <formula>NOT(OR(L24="Power T",L24="Power S",L24="Perform R",L24="Perform C"))</formula>
    </cfRule>
  </conditionalFormatting>
  <conditionalFormatting sqref="M24:M33">
    <cfRule type="expression" dxfId="68" priority="9">
      <formula>AND(P24="G",NOT(OR(M24=0.7,M24=0.75,M24=0.8)))</formula>
    </cfRule>
  </conditionalFormatting>
  <conditionalFormatting sqref="N24:N33">
    <cfRule type="expression" dxfId="66" priority="20">
      <formula>NOT(OR(N24="SP 25",N24="SP 25",N24="PVDF 25",N24="PVDF 35",N24="PUR 50",N24="PVCF 150",N24="HPS 200",N24="PRISMA",N24="PRISMA ELEMENTS",N24="Inox 304",N24="Inox 316L",N24="Inox 316"))</formula>
    </cfRule>
  </conditionalFormatting>
  <conditionalFormatting sqref="P24:P33">
    <cfRule type="expression" dxfId="65" priority="6">
      <formula>AND(P24="G",NOT(OR(M24=0.7,M24=0.75,M24=0.8)))</formula>
    </cfRule>
    <cfRule type="expression" dxfId="64" priority="34">
      <formula>NOT(OR(P24="S",P24="V",P24="V2",P24="G",P24="M",P24="M3",P24="M8"))</formula>
    </cfRule>
  </conditionalFormatting>
  <conditionalFormatting sqref="R24:R33">
    <cfRule type="expression" dxfId="62" priority="18">
      <formula>NOT(OR(R24="SP 25",R24="SP 25",R24="PVDF 25",R24="PVDF 35",R24="PUR 50",R24="PVCF 150",R24="HPS 200",R24="PRISMA",R24="PRISMA ELEMENTS",R24="Inox 304",R24="Inox 316L",R24="Inox 316"))</formula>
    </cfRule>
  </conditionalFormatting>
  <conditionalFormatting sqref="T24:T33">
    <cfRule type="expression" dxfId="61" priority="33">
      <formula>NOT(OR(T24="S",T24="V",T24="V2",T24="G",T24="M2"))</formula>
    </cfRule>
  </conditionalFormatting>
  <conditionalFormatting sqref="W33">
    <cfRule type="expression" dxfId="60" priority="1">
      <formula>OR(W33="")</formula>
    </cfRule>
  </conditionalFormatting>
  <dataValidations count="16">
    <dataValidation type="list" allowBlank="1" sqref="K24:K32" xr:uid="{11EFEC9C-DFEE-4FF3-89FB-19F77197FCB3}">
      <formula1>"FTV"</formula1>
    </dataValidation>
    <dataValidation type="list" allowBlank="1" sqref="I24:I33" xr:uid="{902C6EE2-A4E2-4830-B4A8-45F428668BDD}">
      <formula1>"50,60,80,100,120,133,150,172,200,220,240,250"</formula1>
    </dataValidation>
    <dataValidation type="list" allowBlank="1" sqref="N24:N33 R24:R33" xr:uid="{0F1E6276-F1AA-46B6-A2B0-8CDD5449E4B5}">
      <formula1>"SP 25,SP 25,PVDF 25,PVDF 35,PUR 50,PVCF 150,HPS 200,PRISMA,PRISMA ELEMENTS,Inox 304,Inox 316L,Inox 316"</formula1>
    </dataValidation>
    <dataValidation type="whole" errorStyle="information" allowBlank="1" errorTitle="wrong" sqref="G24:G33" xr:uid="{586E3813-88A6-4396-98CE-9F9BCA1F1E99}">
      <formula1>80</formula1>
      <formula2>175</formula2>
    </dataValidation>
    <dataValidation type="whole" errorStyle="information" allowBlank="1" errorTitle="Wrong length" error="Insert length (whole number)_x000a_2000 to 8000 mm" sqref="H24:H33" xr:uid="{301476A5-62A9-4413-A9E5-A9BC932139A8}">
      <formula1>2000</formula1>
      <formula2>8000</formula2>
    </dataValidation>
    <dataValidation type="whole" allowBlank="1" showInputMessage="1" showErrorMessage="1" sqref="F65" xr:uid="{2D1E94B6-E5B2-4BA9-9B2A-10E7EBE2B263}">
      <formula1>600</formula1>
      <formula2>1200</formula2>
    </dataValidation>
    <dataValidation type="list" allowBlank="1" sqref="T24:T33" xr:uid="{B91DB3B3-5D90-4DDB-8E84-83544CBB7B11}">
      <formula1>"S,V,V2,G,M2"</formula1>
    </dataValidation>
    <dataValidation type="list" allowBlank="1" sqref="P24:P33" xr:uid="{5210CF2A-F3D0-48AF-8D9F-D3BAFE2AEBB3}">
      <formula1>"S,V,V2,G,M,M3,M8"</formula1>
    </dataValidation>
    <dataValidation type="list" allowBlank="1" sqref="L24:L33" xr:uid="{9A33907D-E034-4586-8285-47182FD7B6F9}">
      <formula1>"Power T,Power S,Perform R,Perform C"</formula1>
    </dataValidation>
    <dataValidation type="whole" errorStyle="information" allowBlank="1" errorTitle="Wrong module" error="Insert module M [mm] (whole number):_x000a_600 mm to 1200 mm_x000a_1000 mm standard module_x000a_1200 mm standard module" sqref="J24:J33" xr:uid="{534E4309-ADA9-4E19-893E-1EDE55C2D948}">
      <formula1>600</formula1>
      <formula2>1200</formula2>
    </dataValidation>
    <dataValidation type="list" allowBlank="1" sqref="B65" xr:uid="{3D81E6FC-76E0-4568-A84A-CB1BE50228F5}">
      <formula1>"50,60,80,100,120,133,150"</formula1>
    </dataValidation>
    <dataValidation type="custom" errorStyle="information" allowBlank="1" errorTitle="wrong" sqref="D24:D33" xr:uid="{FEB48DBC-65EE-436A-8FCD-D1573857AFA3}">
      <formula1>AND(D24&gt;=I24+150,D24&lt;=J24-60-I24-150)</formula1>
    </dataValidation>
    <dataValidation type="custom" errorStyle="information" allowBlank="1" errorTitle="wrong" sqref="E24:E33" xr:uid="{DAB62D85-2845-43C8-84F3-00550AF303BA}">
      <formula1>AND(E24&gt;=I24+150,E24&lt;=J24-60-I24-150)</formula1>
    </dataValidation>
    <dataValidation type="whole" operator="greaterThanOrEqual" allowBlank="1" sqref="C24:C33" xr:uid="{3FBCE851-3C85-48A2-AA94-B58EEF31FB5A}">
      <formula1>0</formula1>
    </dataValidation>
    <dataValidation allowBlank="1" sqref="F24:F33" xr:uid="{88A537B0-4DE6-4A9D-A7DA-6F62364A686D}"/>
    <dataValidation type="list" allowBlank="1" showInputMessage="1" showErrorMessage="1" sqref="W24:W33" xr:uid="{18CAC9D2-4865-48B6-90B7-EC11D8EF8585}">
      <formula1>"Priority A, Priority B, Priority C"</formula1>
    </dataValidation>
  </dataValidations>
  <pageMargins left="0.39370078740157483" right="0.39370078740157483" top="0.39370078740157483" bottom="0.39370078740157483" header="0.31496062992125984" footer="0.31496062992125984"/>
  <pageSetup paperSize="9" scale="47" pageOrder="overThenDown" orientation="landscape" r:id="rId1"/>
  <ignoredErrors>
    <ignoredError sqref="A2:B2 A19:XFD20 A15:N15 R15:XFD15 A16:N16 R16:XFD18 A4:XFD4 A3:B3 D3 F3:XFD3 A56 A53 C53:XFD53 A54 C54:XFD54 A55 C55:XFD55 A58:XFD59 A57 C57:XFD57 A39:XFD39 B38:XFD38 A50:XFD50 A45 D45:XFD45 A46 D46:XFD46 A47 D47:XFD47 A48 D48:XFD48 A49 D49:XFD49 A44:XFD44 B42:XFD42 A1:B1 D1:XFD1 A10:XFD11 B5:XFD5 B6:XFD6 B7:XFD7 B8:XFD8 B9:XFD9 B14:XFD14 B12:XFD12 B13:XFD13 A18:N18 B17:N17 A22:XFD22 B21:C21 I21:J21 L21 A35:XFD37 N21:P21 R21:T21 X21:XFD21 X23:XFD23 A24:J24 L24:XFD24 A25:J25 L25:XFD25 A26:J26 L26:XFD26 A27:J27 L27:XFD27 A28:J28 L28:XFD28 A29:J29 L29:XFD29 A30:J30 L30:XFD30 A31:J31 L31:XFD31 A32:J32 L32:XFD32 C33:J33 M33 Q33 V33 X33:XFD33 A34:T34 V34:XFD34 A41:XFD41 B40:XFD40 B43:XFD43 A52:XFD52 B51:XFD51 E21:G21 A65:XFD65 A64 G64:XFD64 A68:XFD1048576 A66 C66:XFD66 A67 C67:XFD67 A63:XFD63 B62:XFD62 D2:XFD2 A61:XFD61 B60:XFD60 C56:XFD56" unlockedFormula="1"/>
  </ignoredErrors>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9" id="{00000000-000E-0000-0500-000012000000}">
            <xm:f>COUNTIF(List_Values!$A$2:$A$11,M24)=0</xm:f>
            <x14:dxf>
              <fill>
                <patternFill patternType="solid">
                  <bgColor rgb="FFFFC7CE"/>
                </patternFill>
              </fill>
            </x14:dxf>
          </x14:cfRule>
          <xm:sqref>M24:M33</xm:sqref>
        </x14:conditionalFormatting>
        <x14:conditionalFormatting xmlns:xm="http://schemas.microsoft.com/office/excel/2006/main">
          <x14:cfRule type="expression" priority="17" id="{00000000-000E-0000-0500-000010000000}">
            <xm:f>COUNTIF(List_Values!$A$2:$A$11,Q24)=0</xm:f>
            <x14:dxf>
              <fill>
                <patternFill patternType="solid">
                  <bgColor rgb="FFFFC7CE"/>
                </patternFill>
              </fill>
            </x14:dxf>
          </x14:cfRule>
          <xm:sqref>Q24:Q33</xm:sqref>
        </x14:conditionalFormatting>
      </x14:conditionalFormattings>
    </ext>
    <ext xmlns:x14="http://schemas.microsoft.com/office/spreadsheetml/2009/9/main" uri="{CCE6A557-97BC-4b89-ADB6-D9C93CAAB3DF}">
      <x14:dataValidations xmlns:xm="http://schemas.microsoft.com/office/excel/2006/main" count="1">
        <x14:dataValidation type="list" allowBlank="1" xr:uid="{A0B5109E-8C66-497C-87C5-DE0420AEF545}">
          <x14:formula1>
            <xm:f>List_Values!$A$2:$A$11</xm:f>
          </x14:formula1>
          <xm:sqref>Q24:Q33 M24:M33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7A66A-1F05-4EDE-BF92-480CB2A13714}">
  <sheetPr codeName="Sheet6"/>
  <dimension ref="A1:W73"/>
  <sheetViews>
    <sheetView showGridLines="0" zoomScale="85" zoomScaleNormal="85" zoomScaleSheetLayoutView="70" workbookViewId="0">
      <selection activeCell="H57" sqref="H57"/>
    </sheetView>
  </sheetViews>
  <sheetFormatPr defaultRowHeight="14.25" x14ac:dyDescent="0.2"/>
  <cols>
    <col min="1" max="1" width="17.625" style="45" customWidth="1"/>
    <col min="2" max="2" width="14.625" style="45" customWidth="1"/>
    <col min="3" max="10" width="10.625" style="45" customWidth="1"/>
    <col min="11" max="11" width="12" style="45" customWidth="1"/>
    <col min="12" max="12" width="11.375" style="45" customWidth="1"/>
    <col min="13" max="13" width="10.625" style="45" customWidth="1"/>
    <col min="14" max="15" width="12.625" style="45" customWidth="1"/>
    <col min="16" max="17" width="10.625" style="45" customWidth="1"/>
    <col min="18" max="19" width="12.625" style="45" customWidth="1"/>
    <col min="20" max="20" width="10.625" style="45" customWidth="1"/>
    <col min="21" max="21" width="24.625" style="45" customWidth="1"/>
    <col min="22" max="22" width="10.625" style="45" customWidth="1"/>
    <col min="23" max="16384" width="9" style="45"/>
  </cols>
  <sheetData>
    <row r="1" spans="1:22" s="72" customFormat="1" ht="15.75" x14ac:dyDescent="0.25">
      <c r="B1" s="73"/>
      <c r="C1" s="74" t="s">
        <v>162</v>
      </c>
    </row>
    <row r="2" spans="1:22" s="72" customFormat="1" ht="26.25" x14ac:dyDescent="0.4">
      <c r="C2" s="76" t="s">
        <v>178</v>
      </c>
    </row>
    <row r="3" spans="1:22" s="72" customFormat="1" ht="15.75" x14ac:dyDescent="0.25">
      <c r="C3" s="77" t="s">
        <v>16</v>
      </c>
      <c r="D3" s="78" t="str" cm="1">
        <f t="array" ref="D3">LOOKUP(2,1/(Updates!A:A&lt;&gt;""),Updates!A:A)</f>
        <v>1.4</v>
      </c>
      <c r="E3" s="89" t="s">
        <v>151</v>
      </c>
      <c r="H3" s="75"/>
    </row>
    <row r="4" spans="1:22" s="72" customFormat="1" x14ac:dyDescent="0.2"/>
    <row r="5" spans="1:22" ht="15" x14ac:dyDescent="0.25">
      <c r="A5" s="79" t="s">
        <v>76</v>
      </c>
      <c r="B5" s="80" t="str">
        <f>IF('FTV Fassadenpaneel'!B5=0,"",'FTV Fassadenpaneel'!B5)</f>
        <v/>
      </c>
      <c r="C5" s="81"/>
    </row>
    <row r="6" spans="1:22" ht="15" x14ac:dyDescent="0.25">
      <c r="A6" s="79" t="s">
        <v>77</v>
      </c>
      <c r="B6" s="80" t="str">
        <f>IF('FTV Fassadenpaneel'!B6=0,"",'FTV Fassadenpaneel'!B6)</f>
        <v/>
      </c>
      <c r="C6" s="81"/>
    </row>
    <row r="7" spans="1:22" ht="15" x14ac:dyDescent="0.25">
      <c r="A7" s="79" t="s">
        <v>78</v>
      </c>
      <c r="B7" s="80" t="str">
        <f>IF('FTV Fassadenpaneel'!B7=0,"",'FTV Fassadenpaneel'!B7)</f>
        <v/>
      </c>
      <c r="C7" s="81"/>
    </row>
    <row r="8" spans="1:22" ht="15" x14ac:dyDescent="0.25">
      <c r="A8" s="79" t="s">
        <v>58</v>
      </c>
      <c r="B8" s="80" t="str">
        <f>IF('FTV Fassadenpaneel'!B8=0,"",'FTV Fassadenpaneel'!B8)</f>
        <v/>
      </c>
      <c r="C8" s="81"/>
    </row>
    <row r="9" spans="1:22" ht="15" x14ac:dyDescent="0.25">
      <c r="A9" s="79" t="s">
        <v>59</v>
      </c>
      <c r="B9" s="80" t="str">
        <f>IF('FTV Fassadenpaneel'!B9=0,"",'FTV Fassadenpaneel'!B9)</f>
        <v/>
      </c>
      <c r="C9" s="81"/>
    </row>
    <row r="10" spans="1:22" x14ac:dyDescent="0.2">
      <c r="U10" s="69"/>
      <c r="V10" s="69"/>
    </row>
    <row r="11" spans="1:22" x14ac:dyDescent="0.2">
      <c r="U11" s="69"/>
      <c r="V11" s="69"/>
    </row>
    <row r="12" spans="1:22" ht="15" x14ac:dyDescent="0.25">
      <c r="A12" s="79" t="s">
        <v>164</v>
      </c>
      <c r="B12" s="80" t="str">
        <f>IF('FTV Fassadenpaneel'!B12=0,"",'FTV Fassadenpaneel'!B12)</f>
        <v/>
      </c>
      <c r="C12" s="81"/>
      <c r="U12" s="69"/>
      <c r="V12" s="69"/>
    </row>
    <row r="13" spans="1:22" ht="15" x14ac:dyDescent="0.25">
      <c r="A13" s="79" t="s">
        <v>79</v>
      </c>
      <c r="B13" s="80" t="str">
        <f>IF('FTV Fassadenpaneel'!B13=0,"",'FTV Fassadenpaneel'!B13)</f>
        <v/>
      </c>
      <c r="C13" s="81"/>
      <c r="M13" s="49"/>
      <c r="Q13" s="49"/>
      <c r="U13" s="69"/>
      <c r="V13" s="69"/>
    </row>
    <row r="14" spans="1:22" ht="15" x14ac:dyDescent="0.25">
      <c r="A14" s="79" t="s">
        <v>60</v>
      </c>
      <c r="B14" s="80" t="str">
        <f>IF('FTV Fassadenpaneel'!B14=0,"",'FTV Fassadenpaneel'!B14)</f>
        <v/>
      </c>
      <c r="C14" s="81"/>
    </row>
    <row r="15" spans="1:22" x14ac:dyDescent="0.2">
      <c r="O15" s="137" t="s">
        <v>150</v>
      </c>
      <c r="P15" s="137"/>
      <c r="Q15" s="137"/>
    </row>
    <row r="16" spans="1:22" x14ac:dyDescent="0.2">
      <c r="O16" s="137"/>
      <c r="P16" s="137"/>
      <c r="Q16" s="137"/>
    </row>
    <row r="17" spans="1:23" ht="15" x14ac:dyDescent="0.25">
      <c r="A17" s="79" t="s">
        <v>61</v>
      </c>
      <c r="B17" s="80" t="str">
        <f>IF('FTV Fassadenpaneel'!B17=0,"",'FTV Fassadenpaneel'!B17)</f>
        <v/>
      </c>
      <c r="C17" s="81"/>
      <c r="O17" s="137"/>
      <c r="P17" s="137"/>
      <c r="Q17" s="137"/>
    </row>
    <row r="18" spans="1:23" x14ac:dyDescent="0.2">
      <c r="O18" s="137"/>
      <c r="P18" s="137"/>
      <c r="Q18" s="137"/>
    </row>
    <row r="21" spans="1:23" s="72" customFormat="1" ht="15.75" customHeight="1" x14ac:dyDescent="0.2">
      <c r="A21" s="136" t="s">
        <v>165</v>
      </c>
      <c r="B21" s="136"/>
      <c r="C21" s="136"/>
      <c r="D21" s="136" t="s">
        <v>104</v>
      </c>
      <c r="E21" s="136"/>
      <c r="F21" s="136"/>
      <c r="G21" s="136"/>
      <c r="H21" s="136" t="s">
        <v>166</v>
      </c>
      <c r="I21" s="136"/>
      <c r="J21" s="136"/>
      <c r="K21" s="136" t="s">
        <v>167</v>
      </c>
      <c r="L21" s="136"/>
      <c r="M21" s="133" t="s">
        <v>80</v>
      </c>
      <c r="N21" s="134"/>
      <c r="O21" s="134"/>
      <c r="P21" s="135"/>
      <c r="Q21" s="133" t="s">
        <v>81</v>
      </c>
      <c r="R21" s="134"/>
      <c r="S21" s="134"/>
      <c r="T21" s="135"/>
      <c r="U21" s="83" t="s">
        <v>82</v>
      </c>
      <c r="V21" s="83" t="s">
        <v>83</v>
      </c>
      <c r="W21" s="83" t="s">
        <v>84</v>
      </c>
    </row>
    <row r="22" spans="1:23" ht="3" customHeight="1" x14ac:dyDescent="0.25">
      <c r="A22" s="50"/>
      <c r="B22" s="50"/>
      <c r="C22" s="50"/>
      <c r="D22" s="50"/>
      <c r="E22" s="50"/>
      <c r="F22" s="50"/>
      <c r="G22" s="50"/>
      <c r="H22" s="50"/>
      <c r="I22" s="50"/>
      <c r="J22" s="50"/>
      <c r="K22" s="50"/>
      <c r="L22" s="50"/>
      <c r="M22" s="50"/>
      <c r="N22" s="50"/>
      <c r="O22" s="50"/>
      <c r="P22" s="50"/>
      <c r="Q22" s="50"/>
      <c r="R22" s="50"/>
      <c r="S22" s="50"/>
      <c r="T22" s="50"/>
      <c r="U22" s="50"/>
      <c r="V22" s="50"/>
      <c r="W22" s="103"/>
    </row>
    <row r="23" spans="1:23" s="72" customFormat="1" ht="45" x14ac:dyDescent="0.2">
      <c r="A23" s="84" t="s">
        <v>85</v>
      </c>
      <c r="B23" s="85" t="s">
        <v>4</v>
      </c>
      <c r="C23" s="85" t="s">
        <v>86</v>
      </c>
      <c r="D23" s="85" t="s">
        <v>7</v>
      </c>
      <c r="E23" s="85" t="s">
        <v>8</v>
      </c>
      <c r="F23" s="85" t="s">
        <v>174</v>
      </c>
      <c r="G23" s="85" t="s">
        <v>105</v>
      </c>
      <c r="H23" s="85" t="s">
        <v>87</v>
      </c>
      <c r="I23" s="85" t="s">
        <v>88</v>
      </c>
      <c r="J23" s="85" t="s">
        <v>62</v>
      </c>
      <c r="K23" s="85" t="s">
        <v>167</v>
      </c>
      <c r="L23" s="85" t="s">
        <v>89</v>
      </c>
      <c r="M23" s="85" t="s">
        <v>90</v>
      </c>
      <c r="N23" s="85" t="s">
        <v>91</v>
      </c>
      <c r="O23" s="85" t="s">
        <v>92</v>
      </c>
      <c r="P23" s="85" t="s">
        <v>93</v>
      </c>
      <c r="Q23" s="85" t="s">
        <v>94</v>
      </c>
      <c r="R23" s="85" t="s">
        <v>95</v>
      </c>
      <c r="S23" s="85" t="s">
        <v>96</v>
      </c>
      <c r="T23" s="85" t="s">
        <v>97</v>
      </c>
      <c r="U23" s="85" t="s">
        <v>82</v>
      </c>
      <c r="V23" s="86" t="s">
        <v>98</v>
      </c>
      <c r="W23" s="85" t="s">
        <v>84</v>
      </c>
    </row>
    <row r="24" spans="1:23" x14ac:dyDescent="0.2">
      <c r="A24" s="18"/>
      <c r="B24" s="4"/>
      <c r="C24" s="4"/>
      <c r="D24" s="5"/>
      <c r="E24" s="5"/>
      <c r="F24" s="8">
        <f>D24+E24</f>
        <v>0</v>
      </c>
      <c r="G24" s="5"/>
      <c r="H24" s="5"/>
      <c r="I24" s="4"/>
      <c r="J24" s="6"/>
      <c r="K24" s="4" t="s">
        <v>0</v>
      </c>
      <c r="L24" s="4"/>
      <c r="M24" s="12"/>
      <c r="N24" s="4"/>
      <c r="O24" s="4"/>
      <c r="P24" s="4"/>
      <c r="Q24" s="12"/>
      <c r="R24" s="4"/>
      <c r="S24" s="4"/>
      <c r="T24" s="4"/>
      <c r="U24" s="7"/>
      <c r="V24" s="19">
        <f>C24*H24/1000*J24/1000</f>
        <v>0</v>
      </c>
      <c r="W24" s="101"/>
    </row>
    <row r="25" spans="1:23" x14ac:dyDescent="0.2">
      <c r="A25" s="18"/>
      <c r="B25" s="4"/>
      <c r="C25" s="4"/>
      <c r="D25" s="5"/>
      <c r="E25" s="5"/>
      <c r="F25" s="8">
        <f t="shared" ref="F25:F32" si="0">D25+E25</f>
        <v>0</v>
      </c>
      <c r="G25" s="5"/>
      <c r="H25" s="5"/>
      <c r="I25" s="4"/>
      <c r="J25" s="6"/>
      <c r="K25" s="4" t="s">
        <v>0</v>
      </c>
      <c r="L25" s="4"/>
      <c r="M25" s="13"/>
      <c r="N25" s="4"/>
      <c r="O25" s="4"/>
      <c r="P25" s="4"/>
      <c r="Q25" s="13"/>
      <c r="R25" s="4"/>
      <c r="S25" s="4"/>
      <c r="T25" s="4"/>
      <c r="U25" s="7"/>
      <c r="V25" s="19">
        <f>C25*H25/1000*J25/1000</f>
        <v>0</v>
      </c>
      <c r="W25" s="101"/>
    </row>
    <row r="26" spans="1:23" x14ac:dyDescent="0.2">
      <c r="A26" s="18"/>
      <c r="B26" s="4"/>
      <c r="C26" s="4"/>
      <c r="D26" s="5"/>
      <c r="E26" s="5"/>
      <c r="F26" s="8">
        <f t="shared" si="0"/>
        <v>0</v>
      </c>
      <c r="G26" s="5"/>
      <c r="H26" s="5"/>
      <c r="I26" s="4"/>
      <c r="J26" s="6"/>
      <c r="K26" s="4" t="s">
        <v>0</v>
      </c>
      <c r="L26" s="4"/>
      <c r="M26" s="13"/>
      <c r="N26" s="4"/>
      <c r="O26" s="4"/>
      <c r="P26" s="4"/>
      <c r="Q26" s="13"/>
      <c r="R26" s="4"/>
      <c r="S26" s="4"/>
      <c r="T26" s="4"/>
      <c r="U26" s="7"/>
      <c r="V26" s="19">
        <f>C26*H26/1000*J26/1000</f>
        <v>0</v>
      </c>
      <c r="W26" s="101"/>
    </row>
    <row r="27" spans="1:23" x14ac:dyDescent="0.2">
      <c r="A27" s="18"/>
      <c r="B27" s="4"/>
      <c r="C27" s="4"/>
      <c r="D27" s="5"/>
      <c r="E27" s="5"/>
      <c r="F27" s="8">
        <f>D27+E27</f>
        <v>0</v>
      </c>
      <c r="G27" s="5"/>
      <c r="H27" s="5"/>
      <c r="I27" s="4"/>
      <c r="J27" s="6"/>
      <c r="K27" s="4" t="s">
        <v>0</v>
      </c>
      <c r="L27" s="4"/>
      <c r="M27" s="12"/>
      <c r="N27" s="4"/>
      <c r="O27" s="4"/>
      <c r="P27" s="4"/>
      <c r="Q27" s="12"/>
      <c r="R27" s="4"/>
      <c r="S27" s="4"/>
      <c r="T27" s="4"/>
      <c r="U27" s="7"/>
      <c r="V27" s="19">
        <f>C27*H27/1000*J27/1000</f>
        <v>0</v>
      </c>
      <c r="W27" s="101"/>
    </row>
    <row r="28" spans="1:23" x14ac:dyDescent="0.2">
      <c r="A28" s="18"/>
      <c r="B28" s="4"/>
      <c r="C28" s="4"/>
      <c r="D28" s="5"/>
      <c r="E28" s="5"/>
      <c r="F28" s="8">
        <f t="shared" si="0"/>
        <v>0</v>
      </c>
      <c r="G28" s="5"/>
      <c r="H28" s="5"/>
      <c r="I28" s="4"/>
      <c r="J28" s="6"/>
      <c r="K28" s="4" t="s">
        <v>0</v>
      </c>
      <c r="L28" s="4"/>
      <c r="M28" s="12"/>
      <c r="N28" s="4"/>
      <c r="O28" s="4"/>
      <c r="P28" s="4"/>
      <c r="Q28" s="12"/>
      <c r="R28" s="4"/>
      <c r="S28" s="4"/>
      <c r="T28" s="4"/>
      <c r="U28" s="7"/>
      <c r="V28" s="19">
        <f t="shared" ref="V28:V32" si="1">C28*H28/1000*J28/1000</f>
        <v>0</v>
      </c>
      <c r="W28" s="101"/>
    </row>
    <row r="29" spans="1:23" x14ac:dyDescent="0.2">
      <c r="A29" s="18"/>
      <c r="B29" s="4"/>
      <c r="C29" s="4"/>
      <c r="D29" s="5"/>
      <c r="E29" s="5"/>
      <c r="F29" s="8">
        <f t="shared" si="0"/>
        <v>0</v>
      </c>
      <c r="G29" s="5"/>
      <c r="H29" s="5"/>
      <c r="I29" s="4"/>
      <c r="J29" s="6"/>
      <c r="K29" s="4" t="s">
        <v>0</v>
      </c>
      <c r="L29" s="4"/>
      <c r="M29" s="12"/>
      <c r="N29" s="4"/>
      <c r="O29" s="4"/>
      <c r="P29" s="4"/>
      <c r="Q29" s="12"/>
      <c r="R29" s="4"/>
      <c r="S29" s="4"/>
      <c r="T29" s="4"/>
      <c r="U29" s="7"/>
      <c r="V29" s="19">
        <f t="shared" si="1"/>
        <v>0</v>
      </c>
      <c r="W29" s="101"/>
    </row>
    <row r="30" spans="1:23" x14ac:dyDescent="0.2">
      <c r="A30" s="18"/>
      <c r="B30" s="4"/>
      <c r="C30" s="4"/>
      <c r="D30" s="5"/>
      <c r="E30" s="5"/>
      <c r="F30" s="8">
        <f t="shared" si="0"/>
        <v>0</v>
      </c>
      <c r="G30" s="5"/>
      <c r="H30" s="5"/>
      <c r="I30" s="4"/>
      <c r="J30" s="6"/>
      <c r="K30" s="4" t="s">
        <v>0</v>
      </c>
      <c r="L30" s="4"/>
      <c r="M30" s="12"/>
      <c r="N30" s="4"/>
      <c r="O30" s="4"/>
      <c r="P30" s="4"/>
      <c r="Q30" s="12"/>
      <c r="R30" s="4"/>
      <c r="S30" s="4"/>
      <c r="T30" s="4"/>
      <c r="U30" s="7"/>
      <c r="V30" s="19">
        <f t="shared" si="1"/>
        <v>0</v>
      </c>
      <c r="W30" s="101"/>
    </row>
    <row r="31" spans="1:23" x14ac:dyDescent="0.2">
      <c r="A31" s="18"/>
      <c r="B31" s="4"/>
      <c r="C31" s="4"/>
      <c r="D31" s="5"/>
      <c r="E31" s="5"/>
      <c r="F31" s="8">
        <f t="shared" si="0"/>
        <v>0</v>
      </c>
      <c r="G31" s="5"/>
      <c r="H31" s="5"/>
      <c r="I31" s="4"/>
      <c r="J31" s="6"/>
      <c r="K31" s="4" t="s">
        <v>0</v>
      </c>
      <c r="L31" s="4"/>
      <c r="M31" s="12"/>
      <c r="N31" s="4"/>
      <c r="O31" s="4"/>
      <c r="P31" s="4"/>
      <c r="Q31" s="12"/>
      <c r="R31" s="4"/>
      <c r="S31" s="4"/>
      <c r="T31" s="4"/>
      <c r="U31" s="7"/>
      <c r="V31" s="19">
        <f t="shared" si="1"/>
        <v>0</v>
      </c>
      <c r="W31" s="101"/>
    </row>
    <row r="32" spans="1:23" x14ac:dyDescent="0.2">
      <c r="A32" s="18"/>
      <c r="B32" s="4"/>
      <c r="C32" s="4"/>
      <c r="D32" s="5"/>
      <c r="E32" s="5"/>
      <c r="F32" s="8">
        <f t="shared" si="0"/>
        <v>0</v>
      </c>
      <c r="G32" s="5"/>
      <c r="H32" s="5"/>
      <c r="I32" s="4"/>
      <c r="J32" s="6"/>
      <c r="K32" s="4" t="s">
        <v>0</v>
      </c>
      <c r="L32" s="4"/>
      <c r="M32" s="12"/>
      <c r="N32" s="4"/>
      <c r="O32" s="4"/>
      <c r="P32" s="4"/>
      <c r="Q32" s="12"/>
      <c r="R32" s="4"/>
      <c r="S32" s="4"/>
      <c r="T32" s="4"/>
      <c r="U32" s="7"/>
      <c r="V32" s="19">
        <f t="shared" si="1"/>
        <v>0</v>
      </c>
      <c r="W32" s="101"/>
    </row>
    <row r="33" spans="1:23" x14ac:dyDescent="0.2">
      <c r="A33" s="20" t="s">
        <v>99</v>
      </c>
      <c r="B33" s="21" t="s">
        <v>2</v>
      </c>
      <c r="C33" s="21">
        <v>0</v>
      </c>
      <c r="D33" s="22">
        <v>400</v>
      </c>
      <c r="E33" s="22">
        <v>400</v>
      </c>
      <c r="F33" s="35">
        <f>D33+E33</f>
        <v>800</v>
      </c>
      <c r="G33" s="22">
        <v>90</v>
      </c>
      <c r="H33" s="22">
        <v>5000</v>
      </c>
      <c r="I33" s="21">
        <v>150</v>
      </c>
      <c r="J33" s="23">
        <v>1000</v>
      </c>
      <c r="K33" s="21" t="s">
        <v>0</v>
      </c>
      <c r="L33" s="21" t="s">
        <v>3</v>
      </c>
      <c r="M33" s="36">
        <v>0.55000000000000004</v>
      </c>
      <c r="N33" s="21" t="s">
        <v>15</v>
      </c>
      <c r="O33" s="21" t="s">
        <v>14</v>
      </c>
      <c r="P33" s="21" t="s">
        <v>5</v>
      </c>
      <c r="Q33" s="36">
        <v>0.5</v>
      </c>
      <c r="R33" s="21" t="s">
        <v>15</v>
      </c>
      <c r="S33" s="21" t="s">
        <v>14</v>
      </c>
      <c r="T33" s="21" t="s">
        <v>13</v>
      </c>
      <c r="U33" s="25" t="s">
        <v>100</v>
      </c>
      <c r="V33" s="26">
        <f>C33*H33/1000*J33/1000</f>
        <v>0</v>
      </c>
      <c r="W33" s="25" t="s">
        <v>101</v>
      </c>
    </row>
    <row r="34" spans="1:23" x14ac:dyDescent="0.2">
      <c r="A34" s="27"/>
      <c r="B34" s="28"/>
      <c r="C34" s="28"/>
      <c r="D34" s="29"/>
      <c r="E34" s="29"/>
      <c r="F34" s="37"/>
      <c r="G34" s="29"/>
      <c r="H34" s="29"/>
      <c r="I34" s="28"/>
      <c r="J34" s="28"/>
      <c r="K34" s="28"/>
      <c r="L34" s="28"/>
      <c r="M34" s="28"/>
      <c r="N34" s="28"/>
      <c r="O34" s="28"/>
      <c r="P34" s="28"/>
      <c r="Q34" s="28"/>
      <c r="R34" s="28"/>
      <c r="S34" s="28"/>
      <c r="T34" s="28"/>
      <c r="U34" s="38" t="s">
        <v>1</v>
      </c>
      <c r="V34" s="30">
        <f>SUBTOTAL(109,Table5[Gesamt
Q×L×M '[m2']])</f>
        <v>0</v>
      </c>
      <c r="W34" s="28"/>
    </row>
    <row r="35" spans="1:23" x14ac:dyDescent="0.2">
      <c r="A35" s="49"/>
      <c r="C35" s="51"/>
      <c r="U35" s="52"/>
      <c r="V35" s="53"/>
    </row>
    <row r="36" spans="1:23" x14ac:dyDescent="0.2">
      <c r="U36" s="52"/>
      <c r="V36" s="53"/>
    </row>
    <row r="37" spans="1:23" x14ac:dyDescent="0.2">
      <c r="U37" s="52"/>
      <c r="V37" s="53"/>
    </row>
    <row r="38" spans="1:23" ht="15" x14ac:dyDescent="0.25">
      <c r="A38" s="46" t="s">
        <v>70</v>
      </c>
      <c r="V38" s="54"/>
    </row>
    <row r="39" spans="1:23" ht="14.25" customHeight="1" x14ac:dyDescent="0.2"/>
    <row r="40" spans="1:23" ht="14.25" customHeight="1" x14ac:dyDescent="0.25">
      <c r="A40" s="45" t="s">
        <v>102</v>
      </c>
      <c r="K40" s="45" t="s">
        <v>153</v>
      </c>
      <c r="V40" s="54"/>
    </row>
    <row r="41" spans="1:23" ht="14.25" customHeight="1" x14ac:dyDescent="0.25">
      <c r="V41" s="54"/>
    </row>
    <row r="42" spans="1:23" ht="14.25" customHeight="1" x14ac:dyDescent="0.25">
      <c r="A42" s="45" t="s">
        <v>160</v>
      </c>
      <c r="V42" s="54"/>
    </row>
    <row r="43" spans="1:23" ht="14.25" customHeight="1" x14ac:dyDescent="0.25">
      <c r="A43" s="45" t="s">
        <v>168</v>
      </c>
      <c r="K43" s="125"/>
      <c r="L43" s="125"/>
      <c r="M43" s="52"/>
      <c r="V43" s="54"/>
    </row>
    <row r="44" spans="1:23" ht="14.25" customHeight="1" x14ac:dyDescent="0.25">
      <c r="K44" s="125"/>
      <c r="L44" s="125"/>
      <c r="M44" s="52"/>
      <c r="V44" s="54"/>
    </row>
    <row r="45" spans="1:23" ht="14.25" customHeight="1" x14ac:dyDescent="0.25">
      <c r="B45" s="47" t="s">
        <v>72</v>
      </c>
      <c r="C45" s="45" t="s">
        <v>73</v>
      </c>
      <c r="M45" s="52"/>
      <c r="V45" s="54"/>
    </row>
    <row r="46" spans="1:23" ht="14.25" customHeight="1" x14ac:dyDescent="0.25">
      <c r="B46" s="7" t="s">
        <v>54</v>
      </c>
      <c r="C46" s="55" t="s">
        <v>74</v>
      </c>
      <c r="D46" s="55"/>
      <c r="E46" s="55"/>
      <c r="V46" s="54"/>
    </row>
    <row r="47" spans="1:23" ht="14.25" customHeight="1" x14ac:dyDescent="0.25">
      <c r="B47" s="56" t="s">
        <v>54</v>
      </c>
      <c r="C47" s="57" t="s">
        <v>55</v>
      </c>
      <c r="D47" s="57"/>
      <c r="E47" s="57"/>
      <c r="V47" s="54"/>
    </row>
    <row r="48" spans="1:23" ht="14.25" customHeight="1" x14ac:dyDescent="0.25">
      <c r="B48" s="58" t="s">
        <v>54</v>
      </c>
      <c r="C48" s="59" t="s">
        <v>158</v>
      </c>
      <c r="D48" s="59"/>
      <c r="E48" s="59"/>
      <c r="V48" s="54"/>
    </row>
    <row r="49" spans="1:22" ht="14.25" customHeight="1" x14ac:dyDescent="0.25">
      <c r="B49" s="60" t="s">
        <v>159</v>
      </c>
      <c r="C49" s="61" t="s">
        <v>56</v>
      </c>
      <c r="D49" s="61"/>
      <c r="E49" s="61"/>
      <c r="V49" s="54"/>
    </row>
    <row r="50" spans="1:22" ht="14.25" customHeight="1" x14ac:dyDescent="0.25">
      <c r="K50" s="129" t="s">
        <v>152</v>
      </c>
      <c r="V50" s="54"/>
    </row>
    <row r="51" spans="1:22" ht="15" x14ac:dyDescent="0.25">
      <c r="V51" s="54"/>
    </row>
    <row r="52" spans="1:22" ht="15" x14ac:dyDescent="0.25">
      <c r="A52" s="46" t="s">
        <v>103</v>
      </c>
      <c r="V52" s="54"/>
    </row>
    <row r="54" spans="1:22" ht="15" x14ac:dyDescent="0.25">
      <c r="B54" s="62" t="s">
        <v>206</v>
      </c>
      <c r="V54" s="54"/>
    </row>
    <row r="55" spans="1:22" x14ac:dyDescent="0.2">
      <c r="B55" s="62" t="s">
        <v>207</v>
      </c>
    </row>
    <row r="56" spans="1:22" x14ac:dyDescent="0.2">
      <c r="B56" s="62" t="s">
        <v>208</v>
      </c>
    </row>
    <row r="58" spans="1:22" x14ac:dyDescent="0.2">
      <c r="B58" s="62" t="s">
        <v>209</v>
      </c>
    </row>
    <row r="59" spans="1:22" x14ac:dyDescent="0.2">
      <c r="B59" s="62"/>
    </row>
    <row r="60" spans="1:22" x14ac:dyDescent="0.2">
      <c r="B60" s="62"/>
    </row>
    <row r="61" spans="1:22" ht="15" x14ac:dyDescent="0.25">
      <c r="A61" s="63" t="s">
        <v>179</v>
      </c>
      <c r="B61" s="64"/>
      <c r="C61" s="64"/>
      <c r="D61" s="64"/>
      <c r="E61" s="64"/>
    </row>
    <row r="62" spans="1:22" x14ac:dyDescent="0.2">
      <c r="A62" s="64"/>
      <c r="B62" s="64"/>
      <c r="C62" s="64"/>
      <c r="D62" s="64"/>
      <c r="E62" s="64"/>
    </row>
    <row r="63" spans="1:22" x14ac:dyDescent="0.2">
      <c r="A63" s="64" t="s">
        <v>114</v>
      </c>
      <c r="C63" s="64"/>
      <c r="D63" s="64"/>
      <c r="E63" s="64"/>
      <c r="F63" s="64"/>
    </row>
    <row r="65" spans="2:6" x14ac:dyDescent="0.2">
      <c r="B65" s="65" t="s">
        <v>6</v>
      </c>
      <c r="C65" s="65" t="s">
        <v>7</v>
      </c>
      <c r="D65" s="65" t="s">
        <v>8</v>
      </c>
      <c r="E65" s="65" t="s">
        <v>10</v>
      </c>
      <c r="F65" s="65" t="s">
        <v>11</v>
      </c>
    </row>
    <row r="66" spans="2:6" x14ac:dyDescent="0.2">
      <c r="B66" s="66">
        <v>150</v>
      </c>
      <c r="C66" s="66">
        <v>400</v>
      </c>
      <c r="D66" s="66">
        <v>400</v>
      </c>
      <c r="E66" s="8">
        <f t="shared" ref="E66" si="2">C66+D66</f>
        <v>800</v>
      </c>
      <c r="F66" s="66">
        <v>1000</v>
      </c>
    </row>
    <row r="67" spans="2:6" x14ac:dyDescent="0.2">
      <c r="B67" s="67" t="s">
        <v>108</v>
      </c>
      <c r="C67" s="67">
        <f>$B$66+150</f>
        <v>300</v>
      </c>
      <c r="D67" s="67">
        <f>$B$66+150</f>
        <v>300</v>
      </c>
      <c r="E67" s="67">
        <f>C67+D67</f>
        <v>600</v>
      </c>
    </row>
    <row r="68" spans="2:6" x14ac:dyDescent="0.2">
      <c r="B68" s="67" t="s">
        <v>63</v>
      </c>
      <c r="C68" s="67">
        <f>E68-C67</f>
        <v>640</v>
      </c>
      <c r="D68" s="67">
        <f>E68-D67</f>
        <v>640</v>
      </c>
      <c r="E68" s="67">
        <f>$F$66-F68</f>
        <v>940</v>
      </c>
      <c r="F68" s="51">
        <v>60</v>
      </c>
    </row>
    <row r="69" spans="2:6" x14ac:dyDescent="0.2">
      <c r="B69" s="67"/>
      <c r="C69" s="67"/>
      <c r="D69" s="67"/>
      <c r="E69" s="67"/>
    </row>
    <row r="70" spans="2:6" x14ac:dyDescent="0.2">
      <c r="C70" s="70">
        <f>C67</f>
        <v>300</v>
      </c>
      <c r="D70" s="70">
        <f>D67</f>
        <v>300</v>
      </c>
      <c r="E70" s="70">
        <f t="shared" ref="E70:E71" si="3">C70+D70</f>
        <v>600</v>
      </c>
    </row>
    <row r="71" spans="2:6" x14ac:dyDescent="0.2">
      <c r="C71" s="70">
        <f>C67</f>
        <v>300</v>
      </c>
      <c r="D71" s="70">
        <f>D68</f>
        <v>640</v>
      </c>
      <c r="E71" s="70">
        <f t="shared" si="3"/>
        <v>940</v>
      </c>
    </row>
    <row r="72" spans="2:6" x14ac:dyDescent="0.2">
      <c r="C72" s="70">
        <f>C68</f>
        <v>640</v>
      </c>
      <c r="D72" s="70">
        <f>D67</f>
        <v>300</v>
      </c>
      <c r="E72" s="70">
        <f>C72+D72</f>
        <v>940</v>
      </c>
    </row>
    <row r="73" spans="2:6" x14ac:dyDescent="0.2">
      <c r="C73" s="70">
        <f>C67</f>
        <v>300</v>
      </c>
      <c r="D73" s="70">
        <f>D67</f>
        <v>300</v>
      </c>
      <c r="E73" s="70">
        <f>C73+D73</f>
        <v>600</v>
      </c>
    </row>
  </sheetData>
  <sheetProtection sheet="1" insertRows="0" deleteRows="0"/>
  <dataConsolidate/>
  <mergeCells count="7">
    <mergeCell ref="O15:Q18"/>
    <mergeCell ref="Q21:T21"/>
    <mergeCell ref="A21:C21"/>
    <mergeCell ref="D21:G21"/>
    <mergeCell ref="H21:J21"/>
    <mergeCell ref="K21:L21"/>
    <mergeCell ref="M21:P21"/>
  </mergeCells>
  <conditionalFormatting sqref="A24:U33">
    <cfRule type="expression" dxfId="59" priority="2">
      <formula>OR(A24="")</formula>
    </cfRule>
  </conditionalFormatting>
  <conditionalFormatting sqref="B66">
    <cfRule type="expression" dxfId="58" priority="29">
      <formula>NOT(OR(B66=50,B66=60,B66=80,B66=100,B66=120,B66=133,B66=150))</formula>
    </cfRule>
  </conditionalFormatting>
  <conditionalFormatting sqref="C24:C33">
    <cfRule type="cellIs" dxfId="57" priority="23" operator="lessThan">
      <formula>0</formula>
    </cfRule>
  </conditionalFormatting>
  <conditionalFormatting sqref="C66">
    <cfRule type="expression" dxfId="56" priority="28">
      <formula>NOT(AND(C66&gt;=B66+150,C66&lt;=F66-60-B66-150,E66&lt;=F66-60))</formula>
    </cfRule>
  </conditionalFormatting>
  <conditionalFormatting sqref="D24:D33">
    <cfRule type="expression" dxfId="55" priority="31">
      <formula>NOT(AND(D24&gt;=I24+150,D24&lt;=J24-60-I24-150,F24&lt;=J24-60,I24&gt;0,J24&gt;0))</formula>
    </cfRule>
  </conditionalFormatting>
  <conditionalFormatting sqref="D66">
    <cfRule type="expression" dxfId="54" priority="27">
      <formula>NOT(AND(D66&gt;=B66+150,D66&lt;=F66-60-B66-150,E66&lt;=F66-60))</formula>
    </cfRule>
  </conditionalFormatting>
  <conditionalFormatting sqref="E24:E33">
    <cfRule type="expression" dxfId="53" priority="30">
      <formula>NOT(AND(E24&gt;=I24+150,E24&lt;=J24-60-I24-150,F24&lt;=J24-60,I24&gt;0,J24&gt;0))</formula>
    </cfRule>
  </conditionalFormatting>
  <conditionalFormatting sqref="E66">
    <cfRule type="expression" dxfId="52" priority="26">
      <formula>NOT(AND(E66&gt;=2*(B66+150),E66&lt;=F66-60))</formula>
    </cfRule>
  </conditionalFormatting>
  <conditionalFormatting sqref="F24:F33">
    <cfRule type="expression" dxfId="51" priority="24">
      <formula>NOT(OR(AND(F24&gt;=2*(I24+150),F24&lt;=J24-60,D24&gt;0,E24&gt;0),F24=0))</formula>
    </cfRule>
  </conditionalFormatting>
  <conditionalFormatting sqref="F66">
    <cfRule type="cellIs" dxfId="50" priority="25" operator="notBetween">
      <formula>600</formula>
      <formula>1200</formula>
    </cfRule>
  </conditionalFormatting>
  <conditionalFormatting sqref="G24:G33">
    <cfRule type="cellIs" dxfId="49" priority="22" operator="notBetween">
      <formula>75</formula>
      <formula>175</formula>
    </cfRule>
  </conditionalFormatting>
  <conditionalFormatting sqref="H24:H33">
    <cfRule type="cellIs" dxfId="48" priority="20" operator="lessThan">
      <formula>2000</formula>
    </cfRule>
    <cfRule type="cellIs" dxfId="47" priority="21" operator="notBetween">
      <formula>2000</formula>
      <formula>10000</formula>
    </cfRule>
  </conditionalFormatting>
  <conditionalFormatting sqref="I24:I33">
    <cfRule type="expression" dxfId="46" priority="6">
      <formula>AND(OR(D24&gt;0,E24&gt;0),I24=0)</formula>
    </cfRule>
    <cfRule type="expression" dxfId="45" priority="13">
      <formula>OR(AND(L24="Power T",OR(I24=220)))</formula>
    </cfRule>
    <cfRule type="expression" dxfId="44" priority="14">
      <formula>OR(AND(L24="Power T",OR(I24=50)),AND(L24="Power S",OR(I24=220,I24=250)),AND(L24="Perform R",OR(I24=50,I24=220,I24=250)),AND(L24="Perform C",OR(I24=220,I24=250)))</formula>
    </cfRule>
    <cfRule type="expression" dxfId="43" priority="15">
      <formula>NOT(OR(I24=50,I24=60,I24=80,I24=100,I24=120,I24=133,I24=150,I24=172,I24=200,I24=220,I24=240,I24=250))</formula>
    </cfRule>
  </conditionalFormatting>
  <conditionalFormatting sqref="J24:J33">
    <cfRule type="expression" dxfId="42" priority="5">
      <formula>AND(OR(D24&gt;0,E24&gt;0),J24=0)</formula>
    </cfRule>
    <cfRule type="cellIs" dxfId="41" priority="35" operator="notBetween">
      <formula>600</formula>
      <formula>1200</formula>
    </cfRule>
  </conditionalFormatting>
  <conditionalFormatting sqref="K24:K33">
    <cfRule type="expression" dxfId="40" priority="11">
      <formula>NOT(OR(K24="FTV",K24=""))</formula>
    </cfRule>
  </conditionalFormatting>
  <conditionalFormatting sqref="L24:L33">
    <cfRule type="expression" dxfId="39" priority="8">
      <formula>OR(AND(L24="Power T",OR(I24=220)))</formula>
    </cfRule>
    <cfRule type="expression" dxfId="38" priority="9">
      <formula>OR(AND(L24="Power T",OR(I24=50)),AND(L24="Power S",OR(I24=220,I24=250)),AND(L24="Perform R",OR(I24=50,I24=220,I24=250)),AND(L24="Perform C",OR(I24=220,I24=250)))</formula>
    </cfRule>
    <cfRule type="expression" dxfId="37" priority="10">
      <formula>NOT(OR(L24="Power T",L24="Power S",L24="Perform R",L24="Perform C"))</formula>
    </cfRule>
  </conditionalFormatting>
  <conditionalFormatting sqref="N24:N33 R24:R33">
    <cfRule type="expression" dxfId="35" priority="19">
      <formula>NOT(OR(N24="SP 25",N24="SP 25",N24="PVDF 25",N24="PVDF 35",N24="PUR 50",N24="PVCF 150",N24="HPS 200",N24="PRISMA",N24="PRISMA ELEMENTS",N24="Inox 304",N24="Inox 316L",N24="Inox 316"))</formula>
    </cfRule>
  </conditionalFormatting>
  <conditionalFormatting sqref="P24:P33">
    <cfRule type="expression" dxfId="34" priority="33">
      <formula>NOT(OR(P24="M",P24="M8"))</formula>
    </cfRule>
  </conditionalFormatting>
  <conditionalFormatting sqref="T24:T33">
    <cfRule type="expression" dxfId="32" priority="32">
      <formula>NOT(OR(T24="S",T24="V",T24="V2",T24="G",T24="M2"))</formula>
    </cfRule>
  </conditionalFormatting>
  <conditionalFormatting sqref="W33">
    <cfRule type="expression" dxfId="31" priority="1">
      <formula>OR(W33="")</formula>
    </cfRule>
  </conditionalFormatting>
  <dataValidations count="16">
    <dataValidation type="whole" errorStyle="information" allowBlank="1" errorTitle="Wrong length" error="Insert length (whole number)_x000a_2000 to 8000 mm" sqref="H30:H32 H25:H28" xr:uid="{CECEC377-AF21-4BD3-95DE-9CED3C427997}">
      <formula1>2000</formula1>
      <formula2>8000</formula2>
    </dataValidation>
    <dataValidation type="whole" allowBlank="1" showInputMessage="1" showErrorMessage="1" sqref="F66" xr:uid="{5062C962-1C54-44F1-BA9A-3BA2AA82228A}">
      <formula1>600</formula1>
      <formula2>1200</formula2>
    </dataValidation>
    <dataValidation type="list" allowBlank="1" sqref="B66 I24:I33" xr:uid="{8C365039-8256-4AD6-8842-DFE7F5E4CFCB}">
      <formula1>"50,60,80,100,120,133,150,172,200,220,240,250"</formula1>
    </dataValidation>
    <dataValidation type="whole" errorStyle="information" allowBlank="1" errorTitle="Wrong length" error="Insert length (whole number)_x000a_2000 to 8000 mm" sqref="H24 H33 H29" xr:uid="{00AF6DBD-AB07-4868-A624-FB6E30739AD0}">
      <formula1>2000</formula1>
      <formula2>10000</formula2>
    </dataValidation>
    <dataValidation type="whole" errorStyle="information" allowBlank="1" errorTitle="wrong" sqref="G24:G33" xr:uid="{85459F3B-405F-4BB0-9ABA-F047A712136A}">
      <formula1>75</formula1>
      <formula2>175</formula2>
    </dataValidation>
    <dataValidation type="list" allowBlank="1" sqref="T24:T33" xr:uid="{4314CF4C-4942-4A09-ADDA-2387CE362695}">
      <formula1>"S,V,V2,G,M2"</formula1>
    </dataValidation>
    <dataValidation type="list" allowBlank="1" sqref="P24:P33" xr:uid="{9D21B1EA-9CAB-4394-96D5-EF60949C8CAC}">
      <formula1>"M,M8"</formula1>
    </dataValidation>
    <dataValidation type="list" allowBlank="1" sqref="L24:L33" xr:uid="{FB71AE83-35ED-43B3-A636-FF4EA6B7632C}">
      <formula1>"Power T,Power S,Perform R,Perform C"</formula1>
    </dataValidation>
    <dataValidation type="whole" errorStyle="information" allowBlank="1" errorTitle="Wrong module" error="Insert module M [mm] (whole number):_x000a_600 mm to 1200 mm_x000a_1000 mm standard module_x000a_1200 mm standard module" sqref="J24:J33" xr:uid="{34E1A6B0-91A4-4CFA-AF69-F040B6EE412A}">
      <formula1>600</formula1>
      <formula2>1200</formula2>
    </dataValidation>
    <dataValidation type="custom" errorStyle="information" allowBlank="1" errorTitle="wrong" sqref="D24:D33" xr:uid="{5AC003EC-EB28-4557-9227-DDDF169D5E21}">
      <formula1>AND(D24&gt;=I24+150,D24&lt;=J24-60-I24-150)</formula1>
    </dataValidation>
    <dataValidation type="custom" errorStyle="information" allowBlank="1" errorTitle="wrong" sqref="E24:E33" xr:uid="{9C418ECF-E6BC-4B1F-9E70-EA918E34B5AF}">
      <formula1>AND(E24&gt;=I24+150,E24&lt;=J24-60-I24-150)</formula1>
    </dataValidation>
    <dataValidation type="custom" errorStyle="information" allowBlank="1" errorTitle="wrong" sqref="F24:F33" xr:uid="{71E1DC6E-BF78-42DF-84A0-BBC16AA88538}">
      <formula1>AND(F24&gt;=2*(I24+150),F24&lt;=J24-60)</formula1>
    </dataValidation>
    <dataValidation type="whole" operator="greaterThanOrEqual" allowBlank="1" sqref="C24:C33" xr:uid="{6C0195CD-E5D5-410C-BBE4-B122409093CC}">
      <formula1>0</formula1>
    </dataValidation>
    <dataValidation type="list" allowBlank="1" sqref="N24:N33 R24:R33" xr:uid="{F3FC3FB0-B201-494C-8AF4-80CAF9A22468}">
      <formula1>"SP 25,SP 25,PVDF 25,PVDF 35,PUR 50,PVCF 150,HPS 200,PRISMA,PRISMA ELEMENTS,Inox 304,Inox 316L,Inox 316"</formula1>
    </dataValidation>
    <dataValidation type="list" allowBlank="1" sqref="K24:K32" xr:uid="{9BCA0F70-00D5-4954-B8F1-6766AE126E62}">
      <formula1>"FTV"</formula1>
    </dataValidation>
    <dataValidation type="list" allowBlank="1" showInputMessage="1" showErrorMessage="1" sqref="W24:W33" xr:uid="{D2C87536-63CD-49F6-903F-3EA75EC5EB8C}">
      <formula1>"Priority A, Priority B, Priority C"</formula1>
    </dataValidation>
  </dataValidations>
  <pageMargins left="0.39370078740157483" right="0.39370078740157483" top="0.39370078740157483" bottom="0.39370078740157483" header="0.31496062992125984" footer="0.31496062992125984"/>
  <pageSetup paperSize="9" scale="47" pageOrder="overThenDown" orientation="landscape" r:id="rId1"/>
  <ignoredErrors>
    <ignoredError sqref="A2:B2 A41:XFD41 B40:J40 L40:XFD40 A49 B43:J43 N43:XFD43 A44:J44 N44:XFD44 A45 N45:XFD45 A53:XFD53 A51:J51 L51:XFD51 A50:J50 L50:XFD50 A4:XFD4 A3:B3 D3 F3:XFD3 A57 A54 C54:XFD54 A55 C55:XFD55 A56 C56:XFD56 A59:XFD60 A58 C58:XFD58 A39:XFD39 B38:XFD38 D45:J45 A46 D46:XFD46 A47 D47:XFD47 A48 D48:XFD48 D49:XFD49 B42:XFD42 A1:B1 D1:XFD1 A10:XFD11 B5:XFD5 B6:XFD6 B7:XFD7 B8:XFD8 B9:XFD9 A16:XFD16 B12:XFD12 B13:XFD13 B14:XFD14 A18:XFD20 B17:XFD17 A22:XFD22 B21:C21 I21:J21 L21 A35:XFD37 N21:P21 R21:T21 X21:XFD21 X23:XFD23 A24:J24 L24:XFD24 A25:J25 L25:XFD25 A26:J26 L26:XFD26 A27:J27 L27:XFD27 A28:J28 L28:XFD28 A29:J29 L29:XFD29 A30:J30 L30:XFD30 A31:J31 L31:XFD31 A32:J32 L32:XFD32 C33:J33 M33 Q33 V33 X33:XFD33 A34:T34 V34:XFD34 B52:XFD52 E21:G21 A66:XFD66 A65 G65:XFD65 A69:XFD1048576 A67 C67:XFD67 A68 C68:XFD68 A64:XFD64 B63:XFD63 D2:XFD2 A62:XFD62 B61:XFD61 A15:N15 P15:XFD15 C57:XFD57" unlockedFormula="1"/>
  </ignoredErrors>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8" id="{00000000-000E-0000-0600-000010000000}">
            <xm:f>COUNTIF(List_Values!$A$2:$A$11,M24)=0</xm:f>
            <x14:dxf>
              <fill>
                <patternFill patternType="solid">
                  <bgColor rgb="FFFFC7CE"/>
                </patternFill>
              </fill>
            </x14:dxf>
          </x14:cfRule>
          <xm:sqref>M24:M33</xm:sqref>
        </x14:conditionalFormatting>
        <x14:conditionalFormatting xmlns:xm="http://schemas.microsoft.com/office/excel/2006/main">
          <x14:cfRule type="expression" priority="3" id="{522C89AA-D708-4640-8499-F827021816AD}">
            <xm:f>COUNTIF(List_Values!$A$2:$A$11,Q24)=0</xm:f>
            <x14:dxf>
              <fill>
                <patternFill>
                  <bgColor rgb="FFFFC7CE"/>
                </patternFill>
              </fill>
            </x14:dxf>
          </x14:cfRule>
          <xm:sqref>Q24:Q33</xm:sqref>
        </x14:conditionalFormatting>
      </x14:conditionalFormattings>
    </ext>
    <ext xmlns:x14="http://schemas.microsoft.com/office/spreadsheetml/2009/9/main" uri="{CCE6A557-97BC-4b89-ADB6-D9C93CAAB3DF}">
      <x14:dataValidations xmlns:xm="http://schemas.microsoft.com/office/excel/2006/main" count="1">
        <x14:dataValidation type="list" allowBlank="1" xr:uid="{B7C8629A-081A-4443-8136-3E7B78DD9D9F}">
          <x14:formula1>
            <xm:f>List_Values!$A$2:$A$11</xm:f>
          </x14:formula1>
          <xm:sqref>Q24:Q33 M24:M33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0692B-73F5-4F06-BECE-90EC37CD9FA4}">
  <sheetPr codeName="Sheet7"/>
  <dimension ref="A1:Y67"/>
  <sheetViews>
    <sheetView showGridLines="0" zoomScale="85" zoomScaleNormal="85" zoomScaleSheetLayoutView="70" workbookViewId="0">
      <selection activeCell="G24" sqref="G24"/>
    </sheetView>
  </sheetViews>
  <sheetFormatPr defaultRowHeight="14.25" x14ac:dyDescent="0.2"/>
  <cols>
    <col min="1" max="1" width="17.625" style="45" customWidth="1"/>
    <col min="2" max="2" width="14.625" style="45" customWidth="1"/>
    <col min="3" max="12" width="10.625" style="45" customWidth="1"/>
    <col min="13" max="13" width="12" style="45" customWidth="1"/>
    <col min="14" max="14" width="11.375" style="45" customWidth="1"/>
    <col min="15" max="15" width="10.625" style="45" customWidth="1"/>
    <col min="16" max="17" width="12.625" style="45" customWidth="1"/>
    <col min="18" max="19" width="10.625" style="45" customWidth="1"/>
    <col min="20" max="21" width="12.625" style="45" customWidth="1"/>
    <col min="22" max="22" width="10.625" style="45" customWidth="1"/>
    <col min="23" max="23" width="24.625" style="45" customWidth="1"/>
    <col min="24" max="24" width="10.625" style="45" customWidth="1"/>
    <col min="25" max="16384" width="9" style="45"/>
  </cols>
  <sheetData>
    <row r="1" spans="1:19" s="72" customFormat="1" ht="15.75" x14ac:dyDescent="0.25">
      <c r="B1" s="73"/>
      <c r="C1" s="74" t="s">
        <v>162</v>
      </c>
    </row>
    <row r="2" spans="1:19" s="72" customFormat="1" ht="26.25" x14ac:dyDescent="0.4">
      <c r="C2" s="76" t="s">
        <v>180</v>
      </c>
    </row>
    <row r="3" spans="1:19" s="72" customFormat="1" ht="15.75" x14ac:dyDescent="0.25">
      <c r="C3" s="77" t="s">
        <v>16</v>
      </c>
      <c r="D3" s="78" t="str" cm="1">
        <f t="array" ref="D3">LOOKUP(2,1/(Updates!A:A&lt;&gt;""),Updates!A:A)</f>
        <v>1.4</v>
      </c>
      <c r="E3" s="89" t="s">
        <v>151</v>
      </c>
      <c r="F3" s="75"/>
    </row>
    <row r="4" spans="1:19" s="72" customFormat="1" x14ac:dyDescent="0.2"/>
    <row r="5" spans="1:19" ht="15" x14ac:dyDescent="0.25">
      <c r="A5" s="79" t="s">
        <v>76</v>
      </c>
      <c r="B5" s="80" t="str">
        <f>IF('FTV Fassadenpaneel'!B5=0,"",'FTV Fassadenpaneel'!B5)</f>
        <v/>
      </c>
      <c r="C5" s="81"/>
    </row>
    <row r="6" spans="1:19" ht="15" x14ac:dyDescent="0.25">
      <c r="A6" s="79" t="s">
        <v>77</v>
      </c>
      <c r="B6" s="80" t="str">
        <f>IF('FTV Fassadenpaneel'!B6=0,"",'FTV Fassadenpaneel'!B6)</f>
        <v/>
      </c>
      <c r="C6" s="81"/>
    </row>
    <row r="7" spans="1:19" ht="15" x14ac:dyDescent="0.25">
      <c r="A7" s="79" t="s">
        <v>78</v>
      </c>
      <c r="B7" s="80" t="str">
        <f>IF('FTV Fassadenpaneel'!B7=0,"",'FTV Fassadenpaneel'!B7)</f>
        <v/>
      </c>
      <c r="C7" s="81"/>
    </row>
    <row r="8" spans="1:19" ht="15" x14ac:dyDescent="0.25">
      <c r="A8" s="79" t="s">
        <v>58</v>
      </c>
      <c r="B8" s="80" t="str">
        <f>IF('FTV Fassadenpaneel'!B8=0,"",'FTV Fassadenpaneel'!B8)</f>
        <v/>
      </c>
      <c r="C8" s="81"/>
    </row>
    <row r="9" spans="1:19" ht="15" x14ac:dyDescent="0.25">
      <c r="A9" s="79" t="s">
        <v>59</v>
      </c>
      <c r="B9" s="80" t="str">
        <f>IF('FTV Fassadenpaneel'!B9=0,"",'FTV Fassadenpaneel'!B9)</f>
        <v/>
      </c>
      <c r="C9" s="81"/>
    </row>
    <row r="12" spans="1:19" ht="15" x14ac:dyDescent="0.25">
      <c r="A12" s="79" t="s">
        <v>164</v>
      </c>
      <c r="B12" s="80" t="str">
        <f>IF('FTV Fassadenpaneel'!B12=0,"",'FTV Fassadenpaneel'!B12)</f>
        <v/>
      </c>
      <c r="C12" s="81"/>
    </row>
    <row r="13" spans="1:19" ht="15" x14ac:dyDescent="0.25">
      <c r="A13" s="79" t="s">
        <v>79</v>
      </c>
      <c r="B13" s="80" t="str">
        <f>IF('FTV Fassadenpaneel'!B13=0,"",'FTV Fassadenpaneel'!B13)</f>
        <v/>
      </c>
      <c r="C13" s="81"/>
      <c r="M13" s="49"/>
      <c r="Q13" s="49"/>
    </row>
    <row r="14" spans="1:19" ht="15" x14ac:dyDescent="0.25">
      <c r="A14" s="79" t="s">
        <v>60</v>
      </c>
      <c r="B14" s="80" t="str">
        <f>IF('FTV Fassadenpaneel'!B14=0,"",'FTV Fassadenpaneel'!B14)</f>
        <v/>
      </c>
      <c r="C14" s="81"/>
    </row>
    <row r="15" spans="1:19" x14ac:dyDescent="0.2">
      <c r="Q15" s="137" t="s">
        <v>150</v>
      </c>
      <c r="R15" s="137"/>
      <c r="S15" s="137"/>
    </row>
    <row r="16" spans="1:19" x14ac:dyDescent="0.2">
      <c r="Q16" s="137"/>
      <c r="R16" s="137"/>
      <c r="S16" s="137"/>
    </row>
    <row r="17" spans="1:25" ht="15" x14ac:dyDescent="0.25">
      <c r="A17" s="79" t="s">
        <v>61</v>
      </c>
      <c r="B17" s="80" t="str">
        <f>IF('FTV Fassadenpaneel'!B17=0,"",'FTV Fassadenpaneel'!B17)</f>
        <v/>
      </c>
      <c r="C17" s="81"/>
      <c r="Q17" s="137"/>
      <c r="R17" s="137"/>
      <c r="S17" s="137"/>
    </row>
    <row r="18" spans="1:25" x14ac:dyDescent="0.2">
      <c r="Q18" s="137"/>
      <c r="R18" s="137"/>
      <c r="S18" s="137"/>
    </row>
    <row r="21" spans="1:25" s="72" customFormat="1" ht="15.75" customHeight="1" x14ac:dyDescent="0.2">
      <c r="A21" s="136" t="s">
        <v>165</v>
      </c>
      <c r="B21" s="136"/>
      <c r="C21" s="136"/>
      <c r="D21" s="133" t="s">
        <v>104</v>
      </c>
      <c r="E21" s="134"/>
      <c r="F21" s="134"/>
      <c r="G21" s="134"/>
      <c r="H21" s="134"/>
      <c r="I21" s="135"/>
      <c r="J21" s="136" t="s">
        <v>166</v>
      </c>
      <c r="K21" s="136"/>
      <c r="L21" s="136"/>
      <c r="M21" s="136" t="s">
        <v>167</v>
      </c>
      <c r="N21" s="136"/>
      <c r="O21" s="133" t="s">
        <v>80</v>
      </c>
      <c r="P21" s="134"/>
      <c r="Q21" s="134"/>
      <c r="R21" s="135"/>
      <c r="S21" s="133" t="s">
        <v>81</v>
      </c>
      <c r="T21" s="134"/>
      <c r="U21" s="134"/>
      <c r="V21" s="135"/>
      <c r="W21" s="83" t="s">
        <v>82</v>
      </c>
      <c r="X21" s="83" t="s">
        <v>83</v>
      </c>
      <c r="Y21" s="83" t="s">
        <v>84</v>
      </c>
    </row>
    <row r="22" spans="1:25" ht="3" customHeight="1" x14ac:dyDescent="0.25">
      <c r="A22" s="50"/>
      <c r="B22" s="50"/>
      <c r="C22" s="50"/>
      <c r="D22" s="50"/>
      <c r="E22" s="50"/>
      <c r="F22" s="50"/>
      <c r="G22" s="50"/>
      <c r="H22" s="50"/>
      <c r="I22" s="50"/>
      <c r="J22" s="50"/>
      <c r="K22" s="50"/>
      <c r="L22" s="50"/>
      <c r="M22" s="50"/>
      <c r="N22" s="50"/>
      <c r="O22" s="50"/>
      <c r="P22" s="50"/>
      <c r="Q22" s="50"/>
      <c r="R22" s="50"/>
      <c r="S22" s="50"/>
      <c r="T22" s="50"/>
      <c r="U22" s="50"/>
      <c r="V22" s="50"/>
      <c r="W22" s="50"/>
      <c r="X22" s="50"/>
      <c r="Y22" s="103"/>
    </row>
    <row r="23" spans="1:25" s="72" customFormat="1" ht="45" x14ac:dyDescent="0.2">
      <c r="A23" s="84" t="s">
        <v>85</v>
      </c>
      <c r="B23" s="85" t="s">
        <v>4</v>
      </c>
      <c r="C23" s="85" t="s">
        <v>86</v>
      </c>
      <c r="D23" s="85" t="s">
        <v>7</v>
      </c>
      <c r="E23" s="85" t="s">
        <v>8</v>
      </c>
      <c r="F23" s="85" t="s">
        <v>9</v>
      </c>
      <c r="G23" s="85" t="s">
        <v>181</v>
      </c>
      <c r="H23" s="85" t="s">
        <v>109</v>
      </c>
      <c r="I23" s="85" t="s">
        <v>110</v>
      </c>
      <c r="J23" s="85" t="s">
        <v>87</v>
      </c>
      <c r="K23" s="85" t="s">
        <v>88</v>
      </c>
      <c r="L23" s="85" t="s">
        <v>62</v>
      </c>
      <c r="M23" s="85" t="s">
        <v>167</v>
      </c>
      <c r="N23" s="85" t="s">
        <v>89</v>
      </c>
      <c r="O23" s="85" t="s">
        <v>90</v>
      </c>
      <c r="P23" s="85" t="s">
        <v>91</v>
      </c>
      <c r="Q23" s="85" t="s">
        <v>92</v>
      </c>
      <c r="R23" s="85" t="s">
        <v>93</v>
      </c>
      <c r="S23" s="85" t="s">
        <v>94</v>
      </c>
      <c r="T23" s="85" t="s">
        <v>95</v>
      </c>
      <c r="U23" s="85" t="s">
        <v>96</v>
      </c>
      <c r="V23" s="85" t="s">
        <v>97</v>
      </c>
      <c r="W23" s="85" t="s">
        <v>82</v>
      </c>
      <c r="X23" s="86" t="s">
        <v>98</v>
      </c>
      <c r="Y23" s="85" t="s">
        <v>84</v>
      </c>
    </row>
    <row r="24" spans="1:25" x14ac:dyDescent="0.2">
      <c r="A24" s="18"/>
      <c r="B24" s="4"/>
      <c r="C24" s="4"/>
      <c r="D24" s="5"/>
      <c r="E24" s="5"/>
      <c r="F24" s="5"/>
      <c r="G24" s="8">
        <f>D24+E24+F24</f>
        <v>0</v>
      </c>
      <c r="H24" s="5"/>
      <c r="I24" s="5"/>
      <c r="J24" s="5"/>
      <c r="K24" s="4"/>
      <c r="L24" s="6"/>
      <c r="M24" s="4" t="s">
        <v>0</v>
      </c>
      <c r="N24" s="4"/>
      <c r="O24" s="12"/>
      <c r="P24" s="4"/>
      <c r="Q24" s="4"/>
      <c r="R24" s="4"/>
      <c r="S24" s="12"/>
      <c r="T24" s="4"/>
      <c r="U24" s="4"/>
      <c r="V24" s="4"/>
      <c r="W24" s="7"/>
      <c r="X24" s="19">
        <f>C24*J24/1000*L24/1000</f>
        <v>0</v>
      </c>
      <c r="Y24" s="101"/>
    </row>
    <row r="25" spans="1:25" x14ac:dyDescent="0.2">
      <c r="A25" s="18"/>
      <c r="B25" s="4"/>
      <c r="C25" s="4"/>
      <c r="D25" s="5"/>
      <c r="E25" s="5"/>
      <c r="F25" s="5"/>
      <c r="G25" s="8">
        <f t="shared" ref="G25:G32" si="0">D25+E25+F25</f>
        <v>0</v>
      </c>
      <c r="H25" s="5"/>
      <c r="I25" s="5"/>
      <c r="J25" s="5"/>
      <c r="K25" s="4"/>
      <c r="L25" s="6"/>
      <c r="M25" s="4" t="s">
        <v>0</v>
      </c>
      <c r="N25" s="4"/>
      <c r="O25" s="13"/>
      <c r="P25" s="4"/>
      <c r="Q25" s="4"/>
      <c r="R25" s="4"/>
      <c r="S25" s="13"/>
      <c r="T25" s="4"/>
      <c r="U25" s="4"/>
      <c r="V25" s="4"/>
      <c r="W25" s="7"/>
      <c r="X25" s="19">
        <f>C25*J25/1000*L25/1000</f>
        <v>0</v>
      </c>
      <c r="Y25" s="101"/>
    </row>
    <row r="26" spans="1:25" x14ac:dyDescent="0.2">
      <c r="A26" s="18"/>
      <c r="B26" s="4"/>
      <c r="C26" s="4"/>
      <c r="D26" s="5"/>
      <c r="E26" s="5"/>
      <c r="F26" s="5"/>
      <c r="G26" s="8">
        <f t="shared" ref="G26" si="1">D26+E26+F26</f>
        <v>0</v>
      </c>
      <c r="H26" s="5"/>
      <c r="I26" s="5"/>
      <c r="J26" s="5"/>
      <c r="K26" s="4"/>
      <c r="L26" s="6"/>
      <c r="M26" s="4" t="s">
        <v>0</v>
      </c>
      <c r="N26" s="4"/>
      <c r="O26" s="12"/>
      <c r="P26" s="4"/>
      <c r="Q26" s="4"/>
      <c r="R26" s="4"/>
      <c r="S26" s="12"/>
      <c r="T26" s="4"/>
      <c r="U26" s="4"/>
      <c r="V26" s="4"/>
      <c r="W26" s="7"/>
      <c r="X26" s="19">
        <f t="shared" ref="X26" si="2">C26*J26/1000*L26/1000</f>
        <v>0</v>
      </c>
      <c r="Y26" s="101"/>
    </row>
    <row r="27" spans="1:25" x14ac:dyDescent="0.2">
      <c r="A27" s="18"/>
      <c r="B27" s="4"/>
      <c r="C27" s="4"/>
      <c r="D27" s="5"/>
      <c r="E27" s="5"/>
      <c r="F27" s="5"/>
      <c r="G27" s="8">
        <f t="shared" si="0"/>
        <v>0</v>
      </c>
      <c r="H27" s="5"/>
      <c r="I27" s="5"/>
      <c r="J27" s="5"/>
      <c r="K27" s="4"/>
      <c r="L27" s="6"/>
      <c r="M27" s="4" t="s">
        <v>0</v>
      </c>
      <c r="N27" s="4"/>
      <c r="O27" s="13"/>
      <c r="P27" s="4"/>
      <c r="Q27" s="4"/>
      <c r="R27" s="4"/>
      <c r="S27" s="13"/>
      <c r="T27" s="4"/>
      <c r="U27" s="4"/>
      <c r="V27" s="4"/>
      <c r="W27" s="7"/>
      <c r="X27" s="19">
        <f>C27*J27/1000*L27/1000</f>
        <v>0</v>
      </c>
      <c r="Y27" s="101"/>
    </row>
    <row r="28" spans="1:25" x14ac:dyDescent="0.2">
      <c r="A28" s="18"/>
      <c r="B28" s="4"/>
      <c r="C28" s="4"/>
      <c r="D28" s="5"/>
      <c r="E28" s="5"/>
      <c r="F28" s="5"/>
      <c r="G28" s="8">
        <f>D28+E28+F28</f>
        <v>0</v>
      </c>
      <c r="H28" s="5"/>
      <c r="I28" s="5"/>
      <c r="J28" s="5"/>
      <c r="K28" s="4"/>
      <c r="L28" s="6"/>
      <c r="M28" s="4" t="s">
        <v>0</v>
      </c>
      <c r="N28" s="4"/>
      <c r="O28" s="12"/>
      <c r="P28" s="4"/>
      <c r="Q28" s="4"/>
      <c r="R28" s="4"/>
      <c r="S28" s="12"/>
      <c r="T28" s="4"/>
      <c r="U28" s="4"/>
      <c r="V28" s="4"/>
      <c r="W28" s="7"/>
      <c r="X28" s="19">
        <f t="shared" ref="X28:X32" si="3">C28*J28/1000*L28/1000</f>
        <v>0</v>
      </c>
      <c r="Y28" s="101"/>
    </row>
    <row r="29" spans="1:25" x14ac:dyDescent="0.2">
      <c r="A29" s="18"/>
      <c r="B29" s="4"/>
      <c r="C29" s="4"/>
      <c r="D29" s="5"/>
      <c r="E29" s="5"/>
      <c r="F29" s="5"/>
      <c r="G29" s="8">
        <f t="shared" si="0"/>
        <v>0</v>
      </c>
      <c r="H29" s="5"/>
      <c r="I29" s="5"/>
      <c r="J29" s="5"/>
      <c r="K29" s="4"/>
      <c r="L29" s="6"/>
      <c r="M29" s="4" t="s">
        <v>0</v>
      </c>
      <c r="N29" s="4"/>
      <c r="O29" s="12"/>
      <c r="P29" s="4"/>
      <c r="Q29" s="4"/>
      <c r="R29" s="4"/>
      <c r="S29" s="12"/>
      <c r="T29" s="4"/>
      <c r="U29" s="4"/>
      <c r="V29" s="4"/>
      <c r="W29" s="7"/>
      <c r="X29" s="19">
        <f t="shared" si="3"/>
        <v>0</v>
      </c>
      <c r="Y29" s="101"/>
    </row>
    <row r="30" spans="1:25" x14ac:dyDescent="0.2">
      <c r="A30" s="18"/>
      <c r="B30" s="4"/>
      <c r="C30" s="4"/>
      <c r="D30" s="5"/>
      <c r="E30" s="5"/>
      <c r="F30" s="5"/>
      <c r="G30" s="8">
        <f t="shared" si="0"/>
        <v>0</v>
      </c>
      <c r="H30" s="5"/>
      <c r="I30" s="5"/>
      <c r="J30" s="5"/>
      <c r="K30" s="4"/>
      <c r="L30" s="6"/>
      <c r="M30" s="4" t="s">
        <v>0</v>
      </c>
      <c r="N30" s="4"/>
      <c r="O30" s="12"/>
      <c r="P30" s="4"/>
      <c r="Q30" s="4"/>
      <c r="R30" s="4"/>
      <c r="S30" s="12"/>
      <c r="T30" s="4"/>
      <c r="U30" s="4"/>
      <c r="V30" s="4"/>
      <c r="W30" s="7"/>
      <c r="X30" s="19">
        <f t="shared" si="3"/>
        <v>0</v>
      </c>
      <c r="Y30" s="101"/>
    </row>
    <row r="31" spans="1:25" x14ac:dyDescent="0.2">
      <c r="A31" s="18"/>
      <c r="B31" s="4"/>
      <c r="C31" s="4"/>
      <c r="D31" s="5"/>
      <c r="E31" s="5"/>
      <c r="F31" s="5"/>
      <c r="G31" s="8">
        <f t="shared" si="0"/>
        <v>0</v>
      </c>
      <c r="H31" s="5"/>
      <c r="I31" s="5"/>
      <c r="J31" s="5"/>
      <c r="K31" s="4"/>
      <c r="L31" s="6"/>
      <c r="M31" s="4" t="s">
        <v>0</v>
      </c>
      <c r="N31" s="4"/>
      <c r="O31" s="12"/>
      <c r="P31" s="4"/>
      <c r="Q31" s="4"/>
      <c r="R31" s="4"/>
      <c r="S31" s="12"/>
      <c r="T31" s="4"/>
      <c r="U31" s="4"/>
      <c r="V31" s="4"/>
      <c r="W31" s="7"/>
      <c r="X31" s="19">
        <f t="shared" si="3"/>
        <v>0</v>
      </c>
      <c r="Y31" s="101"/>
    </row>
    <row r="32" spans="1:25" x14ac:dyDescent="0.2">
      <c r="A32" s="18"/>
      <c r="B32" s="4"/>
      <c r="C32" s="4"/>
      <c r="D32" s="5"/>
      <c r="E32" s="5"/>
      <c r="F32" s="5"/>
      <c r="G32" s="8">
        <f t="shared" si="0"/>
        <v>0</v>
      </c>
      <c r="H32" s="5"/>
      <c r="I32" s="5"/>
      <c r="J32" s="5"/>
      <c r="K32" s="4"/>
      <c r="L32" s="6"/>
      <c r="M32" s="4" t="s">
        <v>0</v>
      </c>
      <c r="N32" s="4"/>
      <c r="O32" s="12"/>
      <c r="P32" s="4"/>
      <c r="Q32" s="4"/>
      <c r="R32" s="4"/>
      <c r="S32" s="12"/>
      <c r="T32" s="4"/>
      <c r="U32" s="4"/>
      <c r="V32" s="4"/>
      <c r="W32" s="7"/>
      <c r="X32" s="19">
        <f t="shared" si="3"/>
        <v>0</v>
      </c>
      <c r="Y32" s="101"/>
    </row>
    <row r="33" spans="1:25" x14ac:dyDescent="0.2">
      <c r="A33" s="20" t="s">
        <v>99</v>
      </c>
      <c r="B33" s="21" t="s">
        <v>2</v>
      </c>
      <c r="C33" s="21">
        <v>0</v>
      </c>
      <c r="D33" s="22">
        <v>300</v>
      </c>
      <c r="E33" s="22">
        <v>500</v>
      </c>
      <c r="F33" s="22">
        <v>300</v>
      </c>
      <c r="G33" s="35">
        <f>D33+E33+F33</f>
        <v>1100</v>
      </c>
      <c r="H33" s="22">
        <v>90</v>
      </c>
      <c r="I33" s="22">
        <v>90</v>
      </c>
      <c r="J33" s="22">
        <v>5000</v>
      </c>
      <c r="K33" s="21">
        <v>100</v>
      </c>
      <c r="L33" s="23">
        <v>1200</v>
      </c>
      <c r="M33" s="21" t="s">
        <v>0</v>
      </c>
      <c r="N33" s="21" t="s">
        <v>3</v>
      </c>
      <c r="O33" s="36">
        <v>0.55000000000000004</v>
      </c>
      <c r="P33" s="21" t="s">
        <v>15</v>
      </c>
      <c r="Q33" s="21" t="s">
        <v>14</v>
      </c>
      <c r="R33" s="21" t="s">
        <v>5</v>
      </c>
      <c r="S33" s="36">
        <v>0.5</v>
      </c>
      <c r="T33" s="21" t="s">
        <v>15</v>
      </c>
      <c r="U33" s="21" t="s">
        <v>14</v>
      </c>
      <c r="V33" s="21" t="s">
        <v>13</v>
      </c>
      <c r="W33" s="25" t="s">
        <v>100</v>
      </c>
      <c r="X33" s="26">
        <f>C33*J33/1000*L33/1000</f>
        <v>0</v>
      </c>
      <c r="Y33" s="25" t="s">
        <v>101</v>
      </c>
    </row>
    <row r="34" spans="1:25" x14ac:dyDescent="0.2">
      <c r="A34" s="27"/>
      <c r="B34" s="28"/>
      <c r="C34" s="28"/>
      <c r="D34" s="29"/>
      <c r="E34" s="29"/>
      <c r="F34" s="29"/>
      <c r="G34" s="37"/>
      <c r="H34" s="29"/>
      <c r="I34" s="29"/>
      <c r="J34" s="29"/>
      <c r="K34" s="28"/>
      <c r="L34" s="28"/>
      <c r="M34" s="28"/>
      <c r="N34" s="28"/>
      <c r="O34" s="28"/>
      <c r="P34" s="28"/>
      <c r="Q34" s="28"/>
      <c r="R34" s="28"/>
      <c r="S34" s="28"/>
      <c r="T34" s="28"/>
      <c r="U34" s="28"/>
      <c r="V34" s="28"/>
      <c r="W34" s="38" t="s">
        <v>1</v>
      </c>
      <c r="X34" s="30">
        <f>SUBTOTAL(109,Table6[Gesamt
Q×L×M '[m2']])</f>
        <v>0</v>
      </c>
      <c r="Y34" s="28"/>
    </row>
    <row r="35" spans="1:25" x14ac:dyDescent="0.2">
      <c r="A35" s="49"/>
      <c r="C35" s="51"/>
      <c r="W35" s="52"/>
      <c r="X35" s="53"/>
    </row>
    <row r="36" spans="1:25" x14ac:dyDescent="0.2">
      <c r="W36" s="52"/>
      <c r="X36" s="53"/>
    </row>
    <row r="37" spans="1:25" x14ac:dyDescent="0.2">
      <c r="W37" s="52"/>
      <c r="X37" s="53"/>
    </row>
    <row r="38" spans="1:25" ht="15" x14ac:dyDescent="0.25">
      <c r="A38" s="46" t="s">
        <v>70</v>
      </c>
      <c r="X38" s="54"/>
    </row>
    <row r="39" spans="1:25" ht="14.25" customHeight="1" x14ac:dyDescent="0.2"/>
    <row r="40" spans="1:25" ht="15" x14ac:dyDescent="0.25">
      <c r="A40" s="45" t="s">
        <v>102</v>
      </c>
      <c r="K40" s="45" t="s">
        <v>153</v>
      </c>
      <c r="X40" s="54"/>
    </row>
    <row r="42" spans="1:25" x14ac:dyDescent="0.2">
      <c r="A42" s="45" t="s">
        <v>160</v>
      </c>
    </row>
    <row r="43" spans="1:25" x14ac:dyDescent="0.2">
      <c r="A43" s="45" t="s">
        <v>168</v>
      </c>
    </row>
    <row r="44" spans="1:25" ht="14.25" customHeight="1" x14ac:dyDescent="0.2"/>
    <row r="45" spans="1:25" ht="14.25" customHeight="1" x14ac:dyDescent="0.25">
      <c r="B45" s="47" t="s">
        <v>72</v>
      </c>
      <c r="C45" s="45" t="s">
        <v>73</v>
      </c>
      <c r="X45" s="54"/>
    </row>
    <row r="46" spans="1:25" ht="14.25" customHeight="1" x14ac:dyDescent="0.25">
      <c r="B46" s="7" t="s">
        <v>54</v>
      </c>
      <c r="C46" s="55" t="s">
        <v>74</v>
      </c>
      <c r="D46" s="55"/>
      <c r="E46" s="55"/>
      <c r="X46" s="54"/>
    </row>
    <row r="47" spans="1:25" ht="14.25" customHeight="1" x14ac:dyDescent="0.25">
      <c r="B47" s="56" t="s">
        <v>54</v>
      </c>
      <c r="C47" s="57" t="s">
        <v>55</v>
      </c>
      <c r="D47" s="57"/>
      <c r="E47" s="57"/>
      <c r="X47" s="54"/>
    </row>
    <row r="48" spans="1:25" ht="14.25" customHeight="1" x14ac:dyDescent="0.25">
      <c r="B48" s="58" t="s">
        <v>54</v>
      </c>
      <c r="C48" s="59" t="s">
        <v>158</v>
      </c>
      <c r="D48" s="59"/>
      <c r="E48" s="59"/>
      <c r="X48" s="54"/>
    </row>
    <row r="49" spans="1:24" ht="15" x14ac:dyDescent="0.25">
      <c r="B49" s="60" t="s">
        <v>159</v>
      </c>
      <c r="C49" s="61" t="s">
        <v>56</v>
      </c>
      <c r="D49" s="61"/>
      <c r="E49" s="61"/>
      <c r="X49" s="54"/>
    </row>
    <row r="50" spans="1:24" x14ac:dyDescent="0.2">
      <c r="K50" s="129" t="s">
        <v>152</v>
      </c>
    </row>
    <row r="51" spans="1:24" ht="15" x14ac:dyDescent="0.25">
      <c r="A51" s="46" t="s">
        <v>103</v>
      </c>
      <c r="X51" s="54"/>
    </row>
    <row r="53" spans="1:24" ht="15" x14ac:dyDescent="0.25">
      <c r="B53" s="62" t="s">
        <v>206</v>
      </c>
      <c r="X53" s="54"/>
    </row>
    <row r="54" spans="1:24" x14ac:dyDescent="0.2">
      <c r="B54" s="62" t="s">
        <v>207</v>
      </c>
    </row>
    <row r="55" spans="1:24" x14ac:dyDescent="0.2">
      <c r="B55" s="62" t="s">
        <v>208</v>
      </c>
    </row>
    <row r="57" spans="1:24" x14ac:dyDescent="0.2">
      <c r="B57" s="62" t="s">
        <v>209</v>
      </c>
    </row>
    <row r="58" spans="1:24" x14ac:dyDescent="0.2">
      <c r="B58" s="62"/>
    </row>
    <row r="59" spans="1:24" x14ac:dyDescent="0.2">
      <c r="B59" s="62"/>
    </row>
    <row r="60" spans="1:24" ht="15" x14ac:dyDescent="0.25">
      <c r="A60" s="63" t="s">
        <v>182</v>
      </c>
      <c r="B60" s="64"/>
      <c r="C60" s="64"/>
      <c r="D60" s="64"/>
      <c r="E60" s="64"/>
      <c r="F60" s="64"/>
    </row>
    <row r="61" spans="1:24" x14ac:dyDescent="0.2">
      <c r="A61" s="64"/>
      <c r="B61" s="64"/>
      <c r="C61" s="64"/>
      <c r="D61" s="64"/>
      <c r="E61" s="64"/>
      <c r="F61" s="64"/>
    </row>
    <row r="62" spans="1:24" x14ac:dyDescent="0.2">
      <c r="A62" s="64" t="s">
        <v>115</v>
      </c>
      <c r="C62" s="64"/>
      <c r="D62" s="64"/>
      <c r="E62" s="64"/>
      <c r="F62" s="64"/>
    </row>
    <row r="64" spans="1:24" x14ac:dyDescent="0.2">
      <c r="B64" s="65" t="s">
        <v>6</v>
      </c>
      <c r="C64" s="65" t="s">
        <v>7</v>
      </c>
      <c r="D64" s="65" t="s">
        <v>8</v>
      </c>
      <c r="E64" s="65" t="s">
        <v>9</v>
      </c>
      <c r="F64" s="65" t="s">
        <v>12</v>
      </c>
      <c r="G64" s="65" t="s">
        <v>11</v>
      </c>
    </row>
    <row r="65" spans="2:7" x14ac:dyDescent="0.2">
      <c r="B65" s="66">
        <v>100</v>
      </c>
      <c r="C65" s="66">
        <v>300</v>
      </c>
      <c r="D65" s="66">
        <v>500</v>
      </c>
      <c r="E65" s="66">
        <v>300</v>
      </c>
      <c r="F65" s="8">
        <f>C65+D65+E65</f>
        <v>1100</v>
      </c>
      <c r="G65" s="66">
        <v>1200</v>
      </c>
    </row>
    <row r="66" spans="2:7" x14ac:dyDescent="0.2">
      <c r="B66" s="67" t="s">
        <v>108</v>
      </c>
      <c r="C66" s="67">
        <f>$B$65+150</f>
        <v>250</v>
      </c>
      <c r="D66" s="67">
        <f>2*($B$65+150)</f>
        <v>500</v>
      </c>
      <c r="E66" s="67">
        <f>$B$65+150</f>
        <v>250</v>
      </c>
      <c r="F66" s="67">
        <f t="shared" ref="F66" si="4">C66+D66+E66</f>
        <v>1000</v>
      </c>
    </row>
    <row r="67" spans="2:7" x14ac:dyDescent="0.2">
      <c r="B67" s="68" t="s">
        <v>63</v>
      </c>
      <c r="C67" s="68">
        <f>F67-D66-E66</f>
        <v>390</v>
      </c>
      <c r="D67" s="68">
        <f>F67-C66-E66</f>
        <v>640</v>
      </c>
      <c r="E67" s="68">
        <f>F67-D66-E66</f>
        <v>390</v>
      </c>
      <c r="F67" s="68">
        <f>G65-G67</f>
        <v>1140</v>
      </c>
      <c r="G67" s="51">
        <v>60</v>
      </c>
    </row>
  </sheetData>
  <sheetProtection sheet="1" insertRows="0" deleteRows="0"/>
  <dataConsolidate/>
  <mergeCells count="7">
    <mergeCell ref="Q15:S18"/>
    <mergeCell ref="S21:V21"/>
    <mergeCell ref="O21:R21"/>
    <mergeCell ref="A21:C21"/>
    <mergeCell ref="J21:L21"/>
    <mergeCell ref="M21:N21"/>
    <mergeCell ref="D21:I21"/>
  </mergeCells>
  <conditionalFormatting sqref="A24:W33">
    <cfRule type="expression" dxfId="30" priority="2">
      <formula>OR(A24="")</formula>
    </cfRule>
  </conditionalFormatting>
  <conditionalFormatting sqref="B65">
    <cfRule type="expression" dxfId="29" priority="29">
      <formula>NOT(OR(B65=50,B65=60,B65=80,B65=100,B65=120,B65=133,B65=150,B65=172,B65=200,B65=220,B65=240,B65=250))</formula>
    </cfRule>
  </conditionalFormatting>
  <conditionalFormatting sqref="C24:C33">
    <cfRule type="cellIs" dxfId="28" priority="34" operator="lessThan">
      <formula>0</formula>
    </cfRule>
  </conditionalFormatting>
  <conditionalFormatting sqref="C65">
    <cfRule type="expression" dxfId="27" priority="28">
      <formula>NOT(AND(C65&gt;=B65+150,C65&lt;=1000))</formula>
    </cfRule>
  </conditionalFormatting>
  <conditionalFormatting sqref="D24:D33">
    <cfRule type="expression" dxfId="26" priority="42">
      <formula>NOT(AND(D24&gt;=K24+150,D24&lt;=L24-60-K24-150,G24&lt;=L24-60,K24&gt;0,L24&gt;0))</formula>
    </cfRule>
  </conditionalFormatting>
  <conditionalFormatting sqref="D65">
    <cfRule type="expression" dxfId="25" priority="27">
      <formula>NOT(AND(D65&gt;=2*(B65+150),D65&lt;=1000))</formula>
    </cfRule>
  </conditionalFormatting>
  <conditionalFormatting sqref="E24:E33">
    <cfRule type="expression" dxfId="24" priority="49">
      <formula>NOT(AND(E24&gt;=2*(K24+150),E24&lt;=L24-60-2*(K24+150),G24&lt;=L24-60,K24&gt;0,L24&gt;0))</formula>
    </cfRule>
  </conditionalFormatting>
  <conditionalFormatting sqref="E65">
    <cfRule type="expression" dxfId="23" priority="26">
      <formula>NOT(AND(E65&gt;=B65+150,E65&lt;=1000))</formula>
    </cfRule>
  </conditionalFormatting>
  <conditionalFormatting sqref="F24:F33">
    <cfRule type="expression" dxfId="22" priority="30">
      <formula>NOT(AND(F24&gt;=K24+150,F24&lt;=L24-60-K24-150,G24&lt;=L24-60,K24&gt;0,L24&gt;0))</formula>
    </cfRule>
  </conditionalFormatting>
  <conditionalFormatting sqref="F65">
    <cfRule type="expression" dxfId="21" priority="25">
      <formula>NOT(AND(F65&gt;=4*(B65+150),F65&lt;=3*1000))</formula>
    </cfRule>
  </conditionalFormatting>
  <conditionalFormatting sqref="G24:G33">
    <cfRule type="expression" dxfId="20" priority="35">
      <formula>NOT(OR(AND(G24&gt;=4*(K24+150),G24&lt;=L24-60,D24&gt;0,E24&gt;0,F24&gt;0),G24=0))</formula>
    </cfRule>
  </conditionalFormatting>
  <conditionalFormatting sqref="G65">
    <cfRule type="cellIs" dxfId="19" priority="24" operator="notBetween">
      <formula>600</formula>
      <formula>1200</formula>
    </cfRule>
  </conditionalFormatting>
  <conditionalFormatting sqref="H24:I33">
    <cfRule type="cellIs" dxfId="18" priority="11" operator="notBetween">
      <formula>90</formula>
      <formula>175</formula>
    </cfRule>
  </conditionalFormatting>
  <conditionalFormatting sqref="J24:J33">
    <cfRule type="cellIs" dxfId="17" priority="31" operator="lessThan">
      <formula>2000</formula>
    </cfRule>
    <cfRule type="cellIs" dxfId="16" priority="32" operator="notBetween">
      <formula>2000</formula>
      <formula>10000</formula>
    </cfRule>
  </conditionalFormatting>
  <conditionalFormatting sqref="K24:K33">
    <cfRule type="expression" dxfId="15" priority="4">
      <formula>AND(OR(D24&gt;0,E24&gt;0,F24&gt;0),K24=0)</formula>
    </cfRule>
    <cfRule type="expression" dxfId="14" priority="17">
      <formula>OR(AND(N24="Power T",OR(K24=220)))</formula>
    </cfRule>
    <cfRule type="expression" dxfId="13" priority="18">
      <formula>OR(AND(N24="Power T",OR(K24=50)),AND(N24="Power S",OR(K24=220,K24=250)),AND(N24="Perform R",OR(K24=50,K24=220,K24=250)),AND(N24="Perform C",OR(K24=220,K24=250)))</formula>
    </cfRule>
    <cfRule type="expression" dxfId="12" priority="19">
      <formula>NOT(OR(K24=50,K24=60,K24=80,K24=100,K24=120,K24=133,K24=150,K24=172,K24=200,K24=220,K24=240,K24=250))</formula>
    </cfRule>
  </conditionalFormatting>
  <conditionalFormatting sqref="L24:L33">
    <cfRule type="expression" dxfId="11" priority="7">
      <formula>AND(OR(D24&gt;0,E24&gt;0,F24&gt;0),L24=0)</formula>
    </cfRule>
    <cfRule type="cellIs" dxfId="10" priority="46" operator="notBetween">
      <formula>600</formula>
      <formula>1200</formula>
    </cfRule>
  </conditionalFormatting>
  <conditionalFormatting sqref="M24:M33">
    <cfRule type="expression" dxfId="9" priority="15">
      <formula>NOT(OR(M24="FTV",M24=""))</formula>
    </cfRule>
  </conditionalFormatting>
  <conditionalFormatting sqref="N24:N33">
    <cfRule type="expression" dxfId="8" priority="12">
      <formula>OR(AND(N24="Power T",OR(K24=220)))</formula>
    </cfRule>
    <cfRule type="expression" dxfId="7" priority="13">
      <formula>OR(AND(N24="Power T",OR(K24=50)),AND(N24="Power S",OR(K24=220,K24=250)),AND(N24="Perform R",OR(K24=50,K24=220,K24=250)),AND(N24="Perform C",OR(K24=220,K24=250)))</formula>
    </cfRule>
    <cfRule type="expression" dxfId="6" priority="14">
      <formula>NOT(OR(N24="Power T",N24="Power S",N24="Perform R",N24="Perform C"))</formula>
    </cfRule>
  </conditionalFormatting>
  <conditionalFormatting sqref="P24:P33 T24:T33">
    <cfRule type="expression" dxfId="4" priority="23">
      <formula>NOT(OR(P24="SP 25",P24="SP 25",P24="PVDF 25",P24="PVDF 35",P24="PUR 50",P24="PVCF 150",P24="HPS 200",P24="PRISMA",P24="PRISMA ELEMENTS",P24="Inox 304",P24="Inox 316L",P24="Inox 316"))</formula>
    </cfRule>
  </conditionalFormatting>
  <conditionalFormatting sqref="R24:R33">
    <cfRule type="expression" dxfId="3" priority="44">
      <formula>NOT(OR(R24="M",R24="M8"))</formula>
    </cfRule>
  </conditionalFormatting>
  <conditionalFormatting sqref="V24:V33">
    <cfRule type="expression" dxfId="1" priority="43">
      <formula>NOT(OR(V24="S",V24="V",V24="V2",V24="G",V24="M2"))</formula>
    </cfRule>
  </conditionalFormatting>
  <conditionalFormatting sqref="Y33">
    <cfRule type="expression" dxfId="0" priority="1">
      <formula>OR(Y33="")</formula>
    </cfRule>
  </conditionalFormatting>
  <dataValidations count="17">
    <dataValidation type="whole" errorStyle="information" allowBlank="1" errorTitle="Wrong length" error="Insert length (whole number)_x000a_2000 to 8000 mm" sqref="J24 J33" xr:uid="{4465AA2D-6D67-4F5A-89B1-C242EC881C64}">
      <formula1>2000</formula1>
      <formula2>10000</formula2>
    </dataValidation>
    <dataValidation type="list" allowBlank="1" sqref="B65 K24:K33" xr:uid="{001EB016-234A-449F-91E1-73F779D7EBBA}">
      <formula1>"50,60,80,100,120,133,150,172,200,220,240,250"</formula1>
    </dataValidation>
    <dataValidation type="whole" allowBlank="1" showInputMessage="1" showErrorMessage="1" sqref="G65" xr:uid="{7F0442E3-49F9-4A35-9B52-7505B0F44DD2}">
      <formula1>600</formula1>
      <formula2>1200</formula2>
    </dataValidation>
    <dataValidation type="whole" operator="greaterThanOrEqual" allowBlank="1" sqref="C24:C33" xr:uid="{F9668A3E-6D8D-49B2-929E-06C3615E9678}">
      <formula1>0</formula1>
    </dataValidation>
    <dataValidation type="custom" errorStyle="information" allowBlank="1" errorTitle="wrong" sqref="E24:E33" xr:uid="{80C260B0-BE56-4105-BE97-70B9B1A8A561}">
      <formula1>AND(E24&gt;=2*(K24+150),E24&lt;=L24-60-2*(K24+150))</formula1>
    </dataValidation>
    <dataValidation type="custom" errorStyle="information" allowBlank="1" errorTitle="wrong" sqref="D24:D33" xr:uid="{5D3D24D8-B402-4382-88B5-F0547BD76F9D}">
      <formula1>AND(D24&gt;=K24+150,D24&lt;=L24-60-K24-150)</formula1>
    </dataValidation>
    <dataValidation type="whole" errorStyle="information" allowBlank="1" errorTitle="Wrong module" error="Insert module M [mm] (whole number):_x000a_600 mm to 1200 mm_x000a_1000 mm standard module_x000a_1200 mm standard module" sqref="L24:L33" xr:uid="{ECB0FD29-FE5C-4E5D-BDE4-165FCE124022}">
      <formula1>600</formula1>
      <formula2>1200</formula2>
    </dataValidation>
    <dataValidation type="list" allowBlank="1" sqref="N24:N33" xr:uid="{3360A96B-B1B8-4F2C-BD4C-F6AD59AD693F}">
      <formula1>"Power T,Power S,Perform R,Perform C"</formula1>
    </dataValidation>
    <dataValidation type="list" allowBlank="1" sqref="R24:R33" xr:uid="{6EDE3981-DECD-403E-BC0E-2EFD9A393599}">
      <formula1>"M,M8"</formula1>
    </dataValidation>
    <dataValidation type="list" allowBlank="1" sqref="V24:V33" xr:uid="{0B88E558-0538-4B29-B808-DF83E1C95A34}">
      <formula1>"S,V,V2,G,M2"</formula1>
    </dataValidation>
    <dataValidation type="whole" errorStyle="information" allowBlank="1" errorTitle="Wrong length" error="Insert length (whole number)_x000a_2000 to 8000 mm" sqref="J25:J32" xr:uid="{37DF72E8-A5C1-4256-BD41-28A5B06EC048}">
      <formula1>2000</formula1>
      <formula2>8000</formula2>
    </dataValidation>
    <dataValidation type="whole" errorStyle="information" allowBlank="1" errorTitle="wrong" sqref="H24:I33" xr:uid="{76838082-6EA1-4EF5-BD72-760069A7E288}">
      <formula1>90</formula1>
      <formula2>175</formula2>
    </dataValidation>
    <dataValidation type="list" allowBlank="1" sqref="T24:T33 P24:P33" xr:uid="{39178C76-67A1-4927-AA38-BD76858D1ECC}">
      <formula1>"SP 25,SP 25,PVDF 25,PVDF 35,PUR 50,PVCF 150,HPS 200,PRISMA,PRISMA ELEMENTS,Inox 304,Inox 316L,Inox 316"</formula1>
    </dataValidation>
    <dataValidation type="list" allowBlank="1" sqref="M24:M32" xr:uid="{482725EF-7586-45CE-9865-15D8E980CA55}">
      <formula1>"FTV"</formula1>
    </dataValidation>
    <dataValidation type="custom" allowBlank="1" sqref="G24:G33" xr:uid="{1C662D46-12B5-4855-B463-63E6D1E8F953}">
      <formula1>AND(G24&gt;=4*(K24+150),G24&lt;=L24-60)</formula1>
    </dataValidation>
    <dataValidation type="custom" allowBlank="1" sqref="F24:F33" xr:uid="{005AC0C8-F3E2-4071-8298-135B88BA4D0A}">
      <formula1>AND(F24&gt;=K24+150,F24&lt;=L24-60-K24-150)</formula1>
    </dataValidation>
    <dataValidation type="list" allowBlank="1" showInputMessage="1" showErrorMessage="1" sqref="Y24:Y33" xr:uid="{A9DB3AB2-480D-40C3-A961-BE6DC2ED7889}">
      <formula1>"Priority A, Priority B, Priority C"</formula1>
    </dataValidation>
  </dataValidations>
  <pageMargins left="0.39370078740157483" right="0.39370078740157483" top="0.39370078740157483" bottom="0.39370078740157483" header="0.31496062992125984" footer="0.31496062992125984"/>
  <pageSetup paperSize="9" scale="44" pageOrder="overThenDown" orientation="landscape" r:id="rId1"/>
  <ignoredErrors>
    <ignoredError sqref="A2:B2 A19:XFD20 A15:P15 T15:XFD15 A16:P16 T16:XFD18 A41:XFD41 B40:J40 L40:XFD40 A52:XFD52 A50:J50 L50:XFD50 A4:XFD4 A3:B3 D3 F3:XFD3 A56 A53 C53:XFD53 A54 C54:XFD54 A55 C55:XFD55 A58:XFD59 A57 C57:XFD57 A39:XFD39 B38:XFD38 A49 A45 D45:XFD45 A46 D46:XFD46 A47 D47:XFD47 A48 D48:XFD48 D49:XFD49 A44:XFD44 B42:XFD42 A1:B1 D1:XFD1 A10:XFD11 B5:XFD5 B6:XFD6 B7:XFD7 B8:XFD8 B9:XFD9 B14:XFD14 B12:XFD12 B13:XFD13 A18:P18 B17:P17 A22:XFD22 B21:C21 K21:L21 N21 A35:XFD37 P21:R21 T21:V21 Z21:XFD21 Z23:XFD23 A24:L24 N24:XFD24 A25:L25 N25:XFD25 A26:L26 N26:XFD26 A27:L27 N27:XFD27 A28:L28 N28:XFD28 A29:L29 N29:XFD29 A30:L30 N30:XFD30 A31:L31 N31:XFD31 A32:L32 N32:XFD32 C33:L33 O33 S33 X33 Z33:XFD33 A34:V34 X34:XFD34 B43:XFD43 B51:XFD51 E21:I21 A65:XFD65 A64 H64:XFD64 A68:XFD1048576 A66 C66:XFD66 A67 C67:XFD67 D2:XFD2 A61:XFD61 B60:XFD60 A63:XFD63 B62:XFD62 C56:XFD56" unlockedFormula="1"/>
  </ignoredErrors>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22" id="{00000000-000E-0000-0700-000014000000}">
            <xm:f>COUNTIF(List_Values!$A$2:$A$11,O24)=0</xm:f>
            <x14:dxf>
              <fill>
                <patternFill patternType="solid">
                  <bgColor rgb="FFFFC7CE"/>
                </patternFill>
              </fill>
            </x14:dxf>
          </x14:cfRule>
          <xm:sqref>O24:O33</xm:sqref>
        </x14:conditionalFormatting>
        <x14:conditionalFormatting xmlns:xm="http://schemas.microsoft.com/office/excel/2006/main">
          <x14:cfRule type="expression" priority="9" id="{EEFB86C6-8B59-443A-9B8A-7CCC4DE84F79}">
            <xm:f>COUNTIF(List_Values!$A$2:$A$11,S24)=0</xm:f>
            <x14:dxf>
              <fill>
                <patternFill>
                  <bgColor rgb="FFFFC7CE"/>
                </patternFill>
              </fill>
            </x14:dxf>
          </x14:cfRule>
          <xm:sqref>S24:S33</xm:sqref>
        </x14:conditionalFormatting>
      </x14:conditionalFormattings>
    </ext>
    <ext xmlns:x14="http://schemas.microsoft.com/office/spreadsheetml/2009/9/main" uri="{CCE6A557-97BC-4b89-ADB6-D9C93CAAB3DF}">
      <x14:dataValidations xmlns:xm="http://schemas.microsoft.com/office/excel/2006/main" count="1">
        <x14:dataValidation type="list" allowBlank="1" xr:uid="{00AB9B1F-5D8D-4D1A-B0BB-7599AA4307CB}">
          <x14:formula1>
            <xm:f>List_Values!$A$2:$A$11</xm:f>
          </x14:formula1>
          <xm:sqref>S24:S33 O24:O33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3C7CA-440C-45DE-BA09-D0630B1B7ADF}">
  <sheetPr codeName="Sheet9"/>
  <dimension ref="A1:H50"/>
  <sheetViews>
    <sheetView workbookViewId="0">
      <selection activeCell="H54" sqref="H54"/>
    </sheetView>
  </sheetViews>
  <sheetFormatPr defaultRowHeight="14.25" x14ac:dyDescent="0.2"/>
  <cols>
    <col min="1" max="1" width="18.875" customWidth="1"/>
    <col min="4" max="4" width="19.125" customWidth="1"/>
    <col min="5" max="5" width="25.625" customWidth="1"/>
  </cols>
  <sheetData>
    <row r="1" spans="1:5" x14ac:dyDescent="0.2">
      <c r="A1" t="s">
        <v>116</v>
      </c>
    </row>
    <row r="2" spans="1:5" ht="19.5" customHeight="1" thickBot="1" x14ac:dyDescent="0.25">
      <c r="A2">
        <v>0.45</v>
      </c>
      <c r="D2" t="s">
        <v>183</v>
      </c>
    </row>
    <row r="3" spans="1:5" ht="19.5" customHeight="1" thickBot="1" x14ac:dyDescent="0.25">
      <c r="A3">
        <v>0.5</v>
      </c>
      <c r="D3" s="91" t="s">
        <v>117</v>
      </c>
      <c r="E3" s="92" t="s">
        <v>31</v>
      </c>
    </row>
    <row r="4" spans="1:5" ht="19.5" customHeight="1" thickBot="1" x14ac:dyDescent="0.25">
      <c r="A4">
        <v>0.55000000000000004</v>
      </c>
      <c r="D4" s="91" t="s">
        <v>26</v>
      </c>
      <c r="E4" s="92" t="s">
        <v>32</v>
      </c>
    </row>
    <row r="5" spans="1:5" ht="19.5" customHeight="1" thickBot="1" x14ac:dyDescent="0.25">
      <c r="A5">
        <v>0.6</v>
      </c>
      <c r="D5" s="91" t="s">
        <v>27</v>
      </c>
      <c r="E5" s="92" t="s">
        <v>33</v>
      </c>
    </row>
    <row r="6" spans="1:5" ht="19.5" customHeight="1" thickBot="1" x14ac:dyDescent="0.25">
      <c r="A6">
        <v>0.63</v>
      </c>
      <c r="D6" s="91" t="s">
        <v>28</v>
      </c>
      <c r="E6" s="92" t="s">
        <v>25</v>
      </c>
    </row>
    <row r="7" spans="1:5" ht="19.5" customHeight="1" thickBot="1" x14ac:dyDescent="0.25">
      <c r="A7">
        <v>0.65</v>
      </c>
      <c r="D7" s="91" t="s">
        <v>29</v>
      </c>
      <c r="E7" s="92" t="s">
        <v>34</v>
      </c>
    </row>
    <row r="8" spans="1:5" ht="19.5" customHeight="1" thickBot="1" x14ac:dyDescent="0.25">
      <c r="A8">
        <v>0.67500000000000004</v>
      </c>
      <c r="D8" s="91" t="s">
        <v>30</v>
      </c>
      <c r="E8" s="92" t="s">
        <v>35</v>
      </c>
    </row>
    <row r="9" spans="1:5" ht="19.5" customHeight="1" x14ac:dyDescent="0.2">
      <c r="A9">
        <v>0.7</v>
      </c>
    </row>
    <row r="10" spans="1:5" ht="19.5" customHeight="1" thickBot="1" x14ac:dyDescent="0.25">
      <c r="A10">
        <v>0.75</v>
      </c>
      <c r="D10" t="s">
        <v>184</v>
      </c>
    </row>
    <row r="11" spans="1:5" ht="19.5" customHeight="1" thickBot="1" x14ac:dyDescent="0.25">
      <c r="A11">
        <v>0.8</v>
      </c>
      <c r="D11" s="91" t="s">
        <v>117</v>
      </c>
      <c r="E11" s="92" t="s">
        <v>31</v>
      </c>
    </row>
    <row r="12" spans="1:5" ht="19.5" customHeight="1" thickBot="1" x14ac:dyDescent="0.25">
      <c r="D12" s="91" t="s">
        <v>185</v>
      </c>
      <c r="E12" s="92" t="s">
        <v>37</v>
      </c>
    </row>
    <row r="13" spans="1:5" ht="19.5" customHeight="1" thickBot="1" x14ac:dyDescent="0.25">
      <c r="D13" s="91" t="s">
        <v>36</v>
      </c>
      <c r="E13" s="92" t="s">
        <v>33</v>
      </c>
    </row>
    <row r="14" spans="1:5" ht="19.5" customHeight="1" thickBot="1" x14ac:dyDescent="0.25">
      <c r="D14" s="91" t="s">
        <v>38</v>
      </c>
      <c r="E14" s="92" t="s">
        <v>41</v>
      </c>
    </row>
    <row r="15" spans="1:5" ht="19.5" customHeight="1" thickBot="1" x14ac:dyDescent="0.25">
      <c r="D15" s="91" t="s">
        <v>39</v>
      </c>
      <c r="E15" s="92" t="s">
        <v>25</v>
      </c>
    </row>
    <row r="16" spans="1:5" ht="19.5" customHeight="1" thickBot="1" x14ac:dyDescent="0.25">
      <c r="D16" s="91" t="s">
        <v>40</v>
      </c>
      <c r="E16" s="92" t="s">
        <v>34</v>
      </c>
    </row>
    <row r="17" spans="4:5" ht="19.5" customHeight="1" x14ac:dyDescent="0.2"/>
    <row r="18" spans="4:5" ht="19.5" customHeight="1" thickBot="1" x14ac:dyDescent="0.25">
      <c r="D18" t="s">
        <v>186</v>
      </c>
    </row>
    <row r="19" spans="4:5" ht="19.5" customHeight="1" thickBot="1" x14ac:dyDescent="0.25">
      <c r="D19" s="91" t="s">
        <v>117</v>
      </c>
      <c r="E19" s="92" t="s">
        <v>23</v>
      </c>
    </row>
    <row r="20" spans="4:5" ht="19.5" customHeight="1" thickBot="1" x14ac:dyDescent="0.25">
      <c r="D20" s="91" t="s">
        <v>187</v>
      </c>
      <c r="E20" s="92" t="s">
        <v>24</v>
      </c>
    </row>
    <row r="21" spans="4:5" ht="19.5" customHeight="1" thickBot="1" x14ac:dyDescent="0.25">
      <c r="D21" s="91" t="s">
        <v>20</v>
      </c>
      <c r="E21" s="92" t="s">
        <v>25</v>
      </c>
    </row>
    <row r="22" spans="4:5" ht="19.5" customHeight="1" thickBot="1" x14ac:dyDescent="0.25">
      <c r="D22" s="91" t="s">
        <v>29</v>
      </c>
      <c r="E22" s="92" t="s">
        <v>118</v>
      </c>
    </row>
    <row r="23" spans="4:5" ht="19.5" customHeight="1" thickBot="1" x14ac:dyDescent="0.25">
      <c r="D23" s="91" t="s">
        <v>21</v>
      </c>
      <c r="E23" s="92" t="s">
        <v>32</v>
      </c>
    </row>
    <row r="24" spans="4:5" ht="19.5" customHeight="1" thickBot="1" x14ac:dyDescent="0.25">
      <c r="D24" s="91" t="s">
        <v>22</v>
      </c>
      <c r="E24" s="92" t="s">
        <v>119</v>
      </c>
    </row>
    <row r="25" spans="4:5" ht="19.5" customHeight="1" x14ac:dyDescent="0.2"/>
    <row r="26" spans="4:5" ht="19.5" customHeight="1" thickBot="1" x14ac:dyDescent="0.25">
      <c r="D26" t="s">
        <v>188</v>
      </c>
    </row>
    <row r="27" spans="4:5" ht="19.5" customHeight="1" thickBot="1" x14ac:dyDescent="0.25">
      <c r="D27" s="91" t="s">
        <v>117</v>
      </c>
      <c r="E27" s="92" t="s">
        <v>23</v>
      </c>
    </row>
    <row r="28" spans="4:5" ht="19.5" customHeight="1" thickBot="1" x14ac:dyDescent="0.25">
      <c r="D28" s="91" t="s">
        <v>187</v>
      </c>
      <c r="E28" s="92" t="s">
        <v>24</v>
      </c>
    </row>
    <row r="29" spans="4:5" ht="19.5" customHeight="1" thickBot="1" x14ac:dyDescent="0.25">
      <c r="D29" s="91" t="s">
        <v>20</v>
      </c>
      <c r="E29" s="92" t="s">
        <v>25</v>
      </c>
    </row>
    <row r="30" spans="4:5" ht="19.5" customHeight="1" thickBot="1" x14ac:dyDescent="0.25">
      <c r="D30" s="91" t="s">
        <v>29</v>
      </c>
      <c r="E30" s="92" t="s">
        <v>120</v>
      </c>
    </row>
    <row r="31" spans="4:5" ht="19.5" customHeight="1" thickBot="1" x14ac:dyDescent="0.25">
      <c r="D31" s="91" t="s">
        <v>42</v>
      </c>
      <c r="E31" s="92" t="s">
        <v>121</v>
      </c>
    </row>
    <row r="32" spans="4:5" ht="19.5" customHeight="1" x14ac:dyDescent="0.2"/>
    <row r="33" spans="4:5" ht="19.5" customHeight="1" thickBot="1" x14ac:dyDescent="0.25">
      <c r="D33" t="s">
        <v>178</v>
      </c>
    </row>
    <row r="34" spans="4:5" ht="19.5" customHeight="1" thickBot="1" x14ac:dyDescent="0.25">
      <c r="D34" s="91" t="s">
        <v>117</v>
      </c>
      <c r="E34" s="92" t="s">
        <v>31</v>
      </c>
    </row>
    <row r="35" spans="4:5" ht="19.5" customHeight="1" thickBot="1" x14ac:dyDescent="0.25">
      <c r="D35" s="91" t="s">
        <v>64</v>
      </c>
      <c r="E35" s="92" t="s">
        <v>44</v>
      </c>
    </row>
    <row r="36" spans="4:5" ht="19.5" customHeight="1" thickBot="1" x14ac:dyDescent="0.25">
      <c r="D36" s="91" t="s">
        <v>43</v>
      </c>
      <c r="E36" s="92" t="s">
        <v>45</v>
      </c>
    </row>
    <row r="37" spans="4:5" ht="19.5" customHeight="1" thickBot="1" x14ac:dyDescent="0.25">
      <c r="D37" s="91" t="s">
        <v>27</v>
      </c>
      <c r="E37" s="92" t="s">
        <v>119</v>
      </c>
    </row>
    <row r="38" spans="4:5" ht="19.5" customHeight="1" thickBot="1" x14ac:dyDescent="0.25">
      <c r="D38" s="91" t="s">
        <v>20</v>
      </c>
      <c r="E38" s="92" t="s">
        <v>25</v>
      </c>
    </row>
    <row r="39" spans="4:5" ht="19.5" customHeight="1" thickBot="1" x14ac:dyDescent="0.25">
      <c r="D39" s="91" t="s">
        <v>29</v>
      </c>
      <c r="E39" s="92" t="s">
        <v>118</v>
      </c>
    </row>
    <row r="40" spans="4:5" ht="19.5" customHeight="1" x14ac:dyDescent="0.2"/>
    <row r="41" spans="4:5" ht="19.5" customHeight="1" thickBot="1" x14ac:dyDescent="0.25">
      <c r="D41" t="s">
        <v>180</v>
      </c>
    </row>
    <row r="42" spans="4:5" ht="19.5" customHeight="1" thickBot="1" x14ac:dyDescent="0.25">
      <c r="D42" s="91" t="s">
        <v>117</v>
      </c>
      <c r="E42" s="92" t="s">
        <v>46</v>
      </c>
    </row>
    <row r="43" spans="4:5" ht="19.5" customHeight="1" thickBot="1" x14ac:dyDescent="0.25">
      <c r="D43" s="91" t="s">
        <v>43</v>
      </c>
      <c r="E43" s="92" t="s">
        <v>45</v>
      </c>
    </row>
    <row r="44" spans="4:5" ht="19.5" customHeight="1" thickBot="1" x14ac:dyDescent="0.25">
      <c r="D44" s="91" t="s">
        <v>36</v>
      </c>
      <c r="E44" s="92" t="s">
        <v>119</v>
      </c>
    </row>
    <row r="45" spans="4:5" ht="19.5" customHeight="1" thickBot="1" x14ac:dyDescent="0.25">
      <c r="D45" s="91" t="s">
        <v>64</v>
      </c>
      <c r="E45" s="92" t="s">
        <v>48</v>
      </c>
    </row>
    <row r="46" spans="4:5" ht="19.5" customHeight="1" thickBot="1" x14ac:dyDescent="0.25">
      <c r="D46" s="91" t="s">
        <v>38</v>
      </c>
      <c r="E46" s="92" t="s">
        <v>41</v>
      </c>
    </row>
    <row r="47" spans="4:5" ht="19.5" customHeight="1" thickBot="1" x14ac:dyDescent="0.25">
      <c r="D47" s="91" t="s">
        <v>47</v>
      </c>
      <c r="E47" s="92" t="s">
        <v>49</v>
      </c>
    </row>
    <row r="48" spans="4:5" ht="19.5" customHeight="1" x14ac:dyDescent="0.2"/>
    <row r="49" spans="4:8" x14ac:dyDescent="0.2">
      <c r="D49" s="127" t="s">
        <v>197</v>
      </c>
      <c r="E49" s="126" t="s">
        <v>197</v>
      </c>
      <c r="G49" s="128" t="s">
        <v>197</v>
      </c>
      <c r="H49" s="126"/>
    </row>
    <row r="50" spans="4:8" x14ac:dyDescent="0.2">
      <c r="D50" s="127" t="s">
        <v>154</v>
      </c>
      <c r="E50" s="126" t="s">
        <v>198</v>
      </c>
      <c r="G50" s="128" t="s">
        <v>198</v>
      </c>
      <c r="H50" s="126"/>
    </row>
  </sheetData>
  <sheetProtection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7BFBE970785754592FD968FC566A125" ma:contentTypeVersion="26" ma:contentTypeDescription="Create a new document." ma:contentTypeScope="" ma:versionID="a85b6613c875ba2e824070722da21c58">
  <xsd:schema xmlns:xsd="http://www.w3.org/2001/XMLSchema" xmlns:xs="http://www.w3.org/2001/XMLSchema" xmlns:p="http://schemas.microsoft.com/office/2006/metadata/properties" xmlns:ns2="85bc2e3f-6b5b-4adb-b5be-55f902a6aa17" xmlns:ns3="fae92b80-e981-4686-bec9-8097f9423265" targetNamespace="http://schemas.microsoft.com/office/2006/metadata/properties" ma:root="true" ma:fieldsID="79494b238c8c9fc76856f20b2311d59d" ns2:_="" ns3:_="">
    <xsd:import namespace="85bc2e3f-6b5b-4adb-b5be-55f902a6aa17"/>
    <xsd:import namespace="fae92b80-e981-4686-bec9-8097f9423265"/>
    <xsd:element name="properties">
      <xsd:complexType>
        <xsd:sequence>
          <xsd:element name="documentManagement">
            <xsd:complexType>
              <xsd:all>
                <xsd:element ref="ns2:Thumbnail" minOccurs="0"/>
                <xsd:element ref="ns2:Product_x0020_Groups" minOccurs="0"/>
                <xsd:element ref="ns2:Products" minOccurs="0"/>
                <xsd:element ref="ns2:Language" minOccurs="0"/>
                <xsd:element ref="ns2:Publish_to_Library_App" minOccurs="0"/>
                <xsd:element ref="ns2:Publish_x0020_on_x0020_Internet" minOccurs="0"/>
                <xsd:element ref="ns2:Type_x0020_of_x0020_Document" minOccurs="0"/>
                <xsd:element ref="ns2:Document_x0020_Type" minOccurs="0"/>
                <xsd:element ref="ns2:Description0" minOccurs="0"/>
                <xsd:element ref="ns2:Last_x0020_modification_x0020_of_x0020_Document" minOccurs="0"/>
                <xsd:element ref="ns2:What_x0027_s_x0020_new" minOccurs="0"/>
                <xsd:element ref="ns2:LibraryAppDocTypes" minOccurs="0"/>
                <xsd:element ref="ns3:SharedWithUsers" minOccurs="0"/>
                <xsd:element ref="ns3:SharedWithDetails" minOccurs="0"/>
                <xsd:element ref="ns2:MediaServiceMetadata" minOccurs="0"/>
                <xsd:element ref="ns2:MediaServiceFastMetadata" minOccurs="0"/>
                <xsd:element ref="ns2:AppNrOfViews" minOccurs="0"/>
                <xsd:element ref="ns2:AppNrOfLikes" minOccurs="0"/>
                <xsd:element ref="ns2:AppNrOfComments" minOccurs="0"/>
                <xsd:element ref="ns2:MediaServiceObjectDetectorVersions" minOccurs="0"/>
                <xsd:element ref="ns2:DocumentID"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bc2e3f-6b5b-4adb-b5be-55f902a6aa17" elementFormDefault="qualified">
    <xsd:import namespace="http://schemas.microsoft.com/office/2006/documentManagement/types"/>
    <xsd:import namespace="http://schemas.microsoft.com/office/infopath/2007/PartnerControls"/>
    <xsd:element name="Thumbnail" ma:index="2" nillable="true" ma:displayName="Thumbnail" ma:internalName="Thumbnail" ma:readOnly="false">
      <xsd:simpleType>
        <xsd:restriction base="dms:Unknown"/>
      </xsd:simpleType>
    </xsd:element>
    <xsd:element name="Product_x0020_Groups" ma:index="3" nillable="true" ma:displayName="Product Groups" ma:list="{93ad3a76-c7cf-4d7a-843f-f6604fe4ea7c}" ma:internalName="Product_x0020_Groups" ma:readOnly="false" ma:showField="Title">
      <xsd:simpleType>
        <xsd:restriction base="dms:Lookup"/>
      </xsd:simpleType>
    </xsd:element>
    <xsd:element name="Products" ma:index="4" nillable="true" ma:displayName="Products" ma:list="{ac1c4eae-1d72-47a3-96e5-90a82bff16c2}" ma:internalName="Products" ma:readOnly="false" ma:showField="Title">
      <xsd:simpleType>
        <xsd:restriction base="dms:Lookup"/>
      </xsd:simpleType>
    </xsd:element>
    <xsd:element name="Language" ma:index="5" nillable="true" ma:displayName="Language" ma:list="{26e694ee-6943-498d-8a12-352ba52d758b}" ma:internalName="Language" ma:readOnly="false" ma:showField="Title">
      <xsd:simpleType>
        <xsd:restriction base="dms:Lookup"/>
      </xsd:simpleType>
    </xsd:element>
    <xsd:element name="Publish_to_Library_App" ma:index="6" nillable="true" ma:displayName="Publish to Library App" ma:list="{95d1f717-1daa-4a63-821d-ca843cb5e31c}" ma:internalName="Publish_to_Library_App" ma:readOnly="false" ma:showField="Title">
      <xsd:simpleType>
        <xsd:restriction base="dms:Lookup"/>
      </xsd:simpleType>
    </xsd:element>
    <xsd:element name="Publish_x0020_on_x0020_Internet" ma:index="7" nillable="true" ma:displayName="Publish on Internet" ma:list="{95d1f717-1daa-4a63-821d-ca843cb5e31c}" ma:internalName="Publish_x0020_on_x0020_Internet" ma:readOnly="false" ma:showField="Title">
      <xsd:simpleType>
        <xsd:restriction base="dms:Lookup"/>
      </xsd:simpleType>
    </xsd:element>
    <xsd:element name="Type_x0020_of_x0020_Document" ma:index="8" nillable="true" ma:displayName="Type of Technical Documents" ma:format="Dropdown" ma:internalName="Type_x0020_of_x0020_Document" ma:readOnly="false">
      <xsd:simpleType>
        <xsd:restriction base="dms:Choice">
          <xsd:enumeration value="Assembly instructions"/>
          <xsd:enumeration value="Details in PDF"/>
          <xsd:enumeration value="Instruction for use"/>
          <xsd:enumeration value="Maintenance instructions"/>
          <xsd:enumeration value="Packaging, Transport and Storage"/>
          <xsd:enumeration value="Restrictions and Warnings"/>
          <xsd:enumeration value="Structural Design Data"/>
          <xsd:enumeration value="Technical Documents"/>
        </xsd:restriction>
      </xsd:simpleType>
    </xsd:element>
    <xsd:element name="Document_x0020_Type" ma:index="9" nillable="true" ma:displayName="Document Type" ma:list="{7c3047e4-169e-4c5f-9fc5-756658b5bcbe}" ma:internalName="Document_x0020_Type" ma:readOnly="false" ma:showField="Title">
      <xsd:simpleType>
        <xsd:restriction base="dms:Lookup"/>
      </xsd:simpleType>
    </xsd:element>
    <xsd:element name="Description0" ma:index="10" nillable="true" ma:displayName="Description" ma:internalName="Description0" ma:readOnly="false">
      <xsd:simpleType>
        <xsd:restriction base="dms:Note">
          <xsd:maxLength value="255"/>
        </xsd:restriction>
      </xsd:simpleType>
    </xsd:element>
    <xsd:element name="Last_x0020_modification_x0020_of_x0020_Document" ma:index="11" nillable="true" ma:displayName="Last modification of Document" ma:internalName="Last_x0020_modification_x0020_of_x0020_Document" ma:readOnly="false">
      <xsd:simpleType>
        <xsd:restriction base="dms:Text">
          <xsd:maxLength value="255"/>
        </xsd:restriction>
      </xsd:simpleType>
    </xsd:element>
    <xsd:element name="What_x0027_s_x0020_new" ma:index="12" nillable="true" ma:displayName="What's new" ma:internalName="What_x0027_s_x0020_new" ma:readOnly="false">
      <xsd:simpleType>
        <xsd:restriction base="dms:Note"/>
      </xsd:simpleType>
    </xsd:element>
    <xsd:element name="LibraryAppDocTypes" ma:index="13" nillable="true" ma:displayName="Library App Doc Types" ma:list="{fea02523-62ce-43e1-ae1d-cca5559ed3c4}" ma:internalName="LibraryAppDocTypes" ma:readOnly="false" ma:showField="Title">
      <xsd:simpleType>
        <xsd:restriction base="dms:Lookup"/>
      </xsd:simpleType>
    </xsd:element>
    <xsd:element name="MediaServiceMetadata" ma:index="18" nillable="true" ma:displayName="MediaServiceMetadata" ma:hidden="true" ma:internalName="MediaServiceMetadata" ma:readOnly="true">
      <xsd:simpleType>
        <xsd:restriction base="dms:Note"/>
      </xsd:simpleType>
    </xsd:element>
    <xsd:element name="MediaServiceFastMetadata" ma:index="19" nillable="true" ma:displayName="MediaServiceFastMetadata" ma:hidden="true" ma:internalName="MediaServiceFastMetadata" ma:readOnly="true">
      <xsd:simpleType>
        <xsd:restriction base="dms:Note"/>
      </xsd:simpleType>
    </xsd:element>
    <xsd:element name="AppNrOfViews" ma:index="20" nillable="true" ma:displayName="AppNrOfViews" ma:internalName="AppNrOfViews" ma:readOnly="false" ma:percentage="FALSE">
      <xsd:simpleType>
        <xsd:restriction base="dms:Number"/>
      </xsd:simpleType>
    </xsd:element>
    <xsd:element name="AppNrOfLikes" ma:index="21" nillable="true" ma:displayName="AppNrOfLikes" ma:internalName="AppNrOfLikes" ma:readOnly="false" ma:percentage="FALSE">
      <xsd:simpleType>
        <xsd:restriction base="dms:Number"/>
      </xsd:simpleType>
    </xsd:element>
    <xsd:element name="AppNrOfComments" ma:index="22" nillable="true" ma:displayName="AppNrOfComments" ma:internalName="AppNrOfComments" ma:readOnly="false" ma:percentage="FALSE">
      <xsd:simpleType>
        <xsd:restriction base="dms:Number"/>
      </xsd:simple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DocumentID" ma:index="28" nillable="true" ma:displayName="Document ID" ma:format="Dropdown" ma:internalName="DocumentID">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ae92b80-e981-4686-bec9-8097f9423265" elementFormDefault="qualified">
    <xsd:import namespace="http://schemas.microsoft.com/office/2006/documentManagement/types"/>
    <xsd:import namespace="http://schemas.microsoft.com/office/infopath/2007/PartnerControls"/>
    <xsd:element name="SharedWithUsers" ma:index="16"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3" ma:displayName="Vrsta vsebine"/>
        <xsd:element ref="dc:title" minOccurs="0" maxOccurs="1" ma:index="1" ma:displayName="Name in EN"/>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AppNrOfViews xmlns="85bc2e3f-6b5b-4adb-b5be-55f902a6aa17" xsi:nil="true"/>
    <Products xmlns="85bc2e3f-6b5b-4adb-b5be-55f902a6aa17">3</Products>
    <Description0 xmlns="85bc2e3f-6b5b-4adb-b5be-55f902a6aa17" xsi:nil="true"/>
    <Last_x0020_modification_x0020_of_x0020_Document xmlns="85bc2e3f-6b5b-4adb-b5be-55f902a6aa17">04_2026</Last_x0020_modification_x0020_of_x0020_Document>
    <Language xmlns="85bc2e3f-6b5b-4adb-b5be-55f902a6aa17">5</Language>
    <What_x0027_s_x0020_new xmlns="85bc2e3f-6b5b-4adb-b5be-55f902a6aa17" xsi:nil="true"/>
    <Publish_to_Library_App xmlns="85bc2e3f-6b5b-4adb-b5be-55f902a6aa17" xsi:nil="true"/>
    <LibraryAppDocTypes xmlns="85bc2e3f-6b5b-4adb-b5be-55f902a6aa17" xsi:nil="true"/>
    <AppNrOfLikes xmlns="85bc2e3f-6b5b-4adb-b5be-55f902a6aa17" xsi:nil="true"/>
    <DocumentID xmlns="85bc2e3f-6b5b-4adb-b5be-55f902a6aa17" xsi:nil="true"/>
    <Type_x0020_of_x0020_Document xmlns="85bc2e3f-6b5b-4adb-b5be-55f902a6aa17">Technical Documents</Type_x0020_of_x0020_Document>
    <Publish_x0020_on_x0020_Internet xmlns="85bc2e3f-6b5b-4adb-b5be-55f902a6aa17">1</Publish_x0020_on_x0020_Internet>
    <Product_x0020_Groups xmlns="85bc2e3f-6b5b-4adb-b5be-55f902a6aa17">2</Product_x0020_Groups>
    <Document_x0020_Type xmlns="85bc2e3f-6b5b-4adb-b5be-55f902a6aa17">11</Document_x0020_Type>
    <AppNrOfComments xmlns="85bc2e3f-6b5b-4adb-b5be-55f902a6aa17" xsi:nil="true"/>
    <Thumbnail xmlns="85bc2e3f-6b5b-4adb-b5be-55f902a6aa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9CB2C9D-09CF-4F85-A9E3-8F1ABABC43FD}"/>
</file>

<file path=customXml/itemProps2.xml><?xml version="1.0" encoding="utf-8"?>
<ds:datastoreItem xmlns:ds="http://schemas.openxmlformats.org/officeDocument/2006/customXml" ds:itemID="{06296348-CC58-45FD-A1D0-23F6C2BCE7A3}">
  <ds:schemaRefs>
    <ds:schemaRef ds:uri="http://schemas.microsoft.com/office/2006/metadata/properties"/>
    <ds:schemaRef ds:uri="http://www.w3.org/XML/1998/namespace"/>
    <ds:schemaRef ds:uri="http://schemas.microsoft.com/office/2006/documentManagement/types"/>
    <ds:schemaRef ds:uri="http://purl.org/dc/elements/1.1/"/>
    <ds:schemaRef ds:uri="7c683f54-c96c-431a-8ee9-ffc9d4834477"/>
    <ds:schemaRef ds:uri="http://purl.org/dc/terms/"/>
    <ds:schemaRef ds:uri="414a4976-b983-4402-a70a-0a53c0b6b294"/>
    <ds:schemaRef ds:uri="http://schemas.openxmlformats.org/package/2006/metadata/core-properties"/>
    <ds:schemaRef ds:uri="http://purl.org/dc/dcmitype/"/>
    <ds:schemaRef ds:uri="http://schemas.microsoft.com/office/infopath/2007/PartnerControls"/>
  </ds:schemaRefs>
</ds:datastoreItem>
</file>

<file path=customXml/itemProps3.xml><?xml version="1.0" encoding="utf-8"?>
<ds:datastoreItem xmlns:ds="http://schemas.openxmlformats.org/officeDocument/2006/customXml" ds:itemID="{49515CDC-0F31-4C96-B20D-30D16BA4902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Anleitung</vt:lpstr>
      <vt:lpstr>FTV Fassadenpaneel</vt:lpstr>
      <vt:lpstr>FTV L-Eckelement (quer)</vt:lpstr>
      <vt:lpstr>FTV U-Eckelement (quer)</vt:lpstr>
      <vt:lpstr>FTV L-Eckel. (längs)_schnitt</vt:lpstr>
      <vt:lpstr>FTV L-Eckel. (längs)_Feder-Nut</vt:lpstr>
      <vt:lpstr>FTV gerundetes L-Eck (längs)</vt:lpstr>
      <vt:lpstr>FTV gerundetes U-Eck (längs)</vt:lpstr>
      <vt:lpstr>List_Values</vt:lpstr>
      <vt:lpstr>Updates</vt:lpstr>
      <vt:lpstr>'FTV Fassadenpaneel'!Print_Area</vt:lpstr>
      <vt:lpstr>'FTV gerundetes L-Eck (längs)'!Print_Area</vt:lpstr>
      <vt:lpstr>'FTV gerundetes U-Eck (längs)'!Print_Area</vt:lpstr>
      <vt:lpstr>'FTV L-Eckel. (längs)_Feder-Nut'!Print_Area</vt:lpstr>
      <vt:lpstr>'FTV L-Eckel. (längs)_schnitt'!Print_Area</vt:lpstr>
      <vt:lpstr>'FTV L-Eckelement (quer)'!Print_Area</vt:lpstr>
      <vt:lpstr>'FTV U-Eckelement (quer)'!Print_Area</vt:lpstr>
      <vt:lpstr>'FTV Fassadenpaneel'!Print_Titles</vt:lpstr>
      <vt:lpstr>'FTV L-Eckelement (quer)'!Print_Titles</vt:lpstr>
    </vt:vector>
  </TitlesOfParts>
  <Company>Trimo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Trimoterm FTV - Cutting List</dc:title>
  <dc:creator>Šantavec Miha</dc:creator>
  <cp:keywords>insulated panel, sandwich panel, fireproof panel</cp:keywords>
  <cp:lastModifiedBy>Matej Jereb</cp:lastModifiedBy>
  <cp:lastPrinted>2024-01-30T21:09:20Z</cp:lastPrinted>
  <dcterms:created xsi:type="dcterms:W3CDTF">2022-02-01T10:32:30Z</dcterms:created>
  <dcterms:modified xsi:type="dcterms:W3CDTF">2026-04-15T13:30:44Z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0x01010067BFBE970785754592FD968FC566A125</vt:lpwstr>
  </property>
  <property fmtid="{D5CDD505-2E9C-101B-9397-08002B2CF9AE}" pid="3" name="MediaServiceImageTags">
    <vt:lpwstr/>
  </property>
</Properties>
</file>